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556" windowWidth="9276" windowHeight="1116"/>
  </bookViews>
  <sheets>
    <sheet name="Трансферты 2017" sheetId="1" r:id="rId1"/>
  </sheets>
  <definedNames>
    <definedName name="_xlnm.Print_Area" localSheetId="0">'Трансферты 2017'!$C$1:$AI$117</definedName>
  </definedNames>
  <calcPr calcId="145621"/>
</workbook>
</file>

<file path=xl/calcChain.xml><?xml version="1.0" encoding="utf-8"?>
<calcChain xmlns="http://schemas.openxmlformats.org/spreadsheetml/2006/main">
  <c r="AF85" i="1" l="1"/>
  <c r="AF109" i="1" l="1"/>
  <c r="AF88" i="1" l="1"/>
  <c r="AF66" i="1" l="1"/>
  <c r="AF18" i="1"/>
  <c r="AF64" i="1"/>
  <c r="AF90" i="1"/>
  <c r="AF95" i="1"/>
  <c r="AF94" i="1"/>
  <c r="AF86" i="1" l="1"/>
  <c r="AF70" i="1" l="1"/>
  <c r="AF67" i="1"/>
  <c r="AF65" i="1"/>
  <c r="AF32" i="1"/>
  <c r="AF30" i="1"/>
  <c r="AF27" i="1"/>
  <c r="AF21" i="1"/>
  <c r="AF20" i="1"/>
  <c r="AF108" i="1" l="1"/>
  <c r="AF102" i="1" l="1"/>
  <c r="AF96" i="1" l="1"/>
  <c r="AF92" i="1" l="1"/>
  <c r="AF73" i="1" s="1"/>
  <c r="AF69" i="1" l="1"/>
  <c r="AF68" i="1" s="1"/>
  <c r="AF8" i="1"/>
  <c r="AF31" i="1"/>
  <c r="AG73" i="1" l="1"/>
  <c r="AH73" i="1"/>
  <c r="AI73" i="1"/>
  <c r="AJ73" i="1"/>
  <c r="AK73" i="1"/>
  <c r="AL73" i="1"/>
  <c r="AF75" i="1" l="1"/>
  <c r="AF19" i="1" l="1"/>
  <c r="AF26" i="1"/>
  <c r="AF23" i="1" l="1"/>
  <c r="AF22" i="1"/>
  <c r="AG24" i="1" l="1"/>
  <c r="AH24" i="1"/>
  <c r="AI24" i="1"/>
  <c r="AJ24" i="1"/>
  <c r="AK24" i="1"/>
  <c r="AL24" i="1"/>
  <c r="AG36" i="1"/>
  <c r="AG34" i="1" s="1"/>
  <c r="AH36" i="1"/>
  <c r="AH34" i="1" s="1"/>
  <c r="AI36" i="1"/>
  <c r="AI34" i="1" s="1"/>
  <c r="AJ36" i="1"/>
  <c r="AJ34" i="1" s="1"/>
  <c r="AK36" i="1"/>
  <c r="AK34" i="1" s="1"/>
  <c r="AL36" i="1"/>
  <c r="AL34" i="1" s="1"/>
  <c r="AG11" i="1"/>
  <c r="AG9" i="1" s="1"/>
  <c r="AH11" i="1"/>
  <c r="AH9" i="1" s="1"/>
  <c r="AI11" i="1"/>
  <c r="AI9" i="1" s="1"/>
  <c r="AJ11" i="1"/>
  <c r="AJ9" i="1" s="1"/>
  <c r="AK11" i="1"/>
  <c r="AK9" i="1" s="1"/>
  <c r="AL11" i="1"/>
  <c r="AL9" i="1" s="1"/>
  <c r="AG28" i="1"/>
  <c r="AH28" i="1"/>
  <c r="AI28" i="1"/>
  <c r="AJ28" i="1"/>
  <c r="AK28" i="1"/>
  <c r="AL28" i="1"/>
  <c r="AI6" i="1" l="1"/>
  <c r="AL6" i="1"/>
  <c r="AJ6" i="1"/>
  <c r="AH6" i="1"/>
  <c r="AK6" i="1"/>
  <c r="AK117" i="1" s="1"/>
  <c r="AG6" i="1"/>
  <c r="AG117" i="1" s="1"/>
  <c r="AI117" i="1"/>
  <c r="AL117" i="1"/>
  <c r="AJ117" i="1"/>
  <c r="AH117" i="1"/>
  <c r="AF36" i="1"/>
  <c r="AF24" i="1" l="1"/>
  <c r="AF42" i="1"/>
  <c r="AF51" i="1"/>
  <c r="AF46" i="1" s="1"/>
  <c r="AF11" i="1"/>
  <c r="AF9" i="1" s="1"/>
  <c r="AF34" i="1"/>
  <c r="AF28" i="1"/>
  <c r="AF6" i="1" l="1"/>
  <c r="AF117" i="1" s="1"/>
  <c r="AF63" i="1" l="1"/>
</calcChain>
</file>

<file path=xl/sharedStrings.xml><?xml version="1.0" encoding="utf-8"?>
<sst xmlns="http://schemas.openxmlformats.org/spreadsheetml/2006/main" count="200" uniqueCount="126">
  <si>
    <t>из них:</t>
  </si>
  <si>
    <t>в том числе на:</t>
  </si>
  <si>
    <t xml:space="preserve"> -оплату труда работников </t>
  </si>
  <si>
    <t xml:space="preserve"> -учебники и учебные пособия, технические средства обучения, расходные материалы и хозяйственные нужды</t>
  </si>
  <si>
    <t xml:space="preserve"> - предоставление гражданам субсидий на оплату жилого помещения и коммунальных услуг</t>
  </si>
  <si>
    <t xml:space="preserve"> -обеспечение предоставления гражданам субсидий на оплату жилого помещения и коммунальных услуг</t>
  </si>
  <si>
    <t xml:space="preserve"> -приобретение учебников и учебных пособий, средств обучения, игр, игрушек</t>
  </si>
  <si>
    <t xml:space="preserve">Иные межбюджетные транcферты в форме дотаций, предоставляемые из бюджета Московской области бюджетам муниципальных образований Московской области, на 2014 год </t>
  </si>
  <si>
    <t>Субсидии бюджетам муниципальных образований Московской области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на 2014 год</t>
  </si>
  <si>
    <t xml:space="preserve">III. Субсидии, предоставляемые из бюджета Московской области бюджету города Лыткарино  на 2014 год - всего:  </t>
  </si>
  <si>
    <t xml:space="preserve">II.Иные межбюджетные трансферты, предоставляемые из бюджета Московской области бюджету города Лыткарино  на 2014 год - всего:  </t>
  </si>
  <si>
    <t xml:space="preserve"> Межбюджетные трансферты, предоставляемые из бюджета Московской области бюджету города Лыткарино на 2014 год - всего:</t>
  </si>
  <si>
    <t>Субсидии из бюджета Московской области бюджетам муниципальных образований Московской области на внедрение современных образовательных технологий на 2014 год</t>
  </si>
  <si>
    <t>Субсидии из бюджета Московской области бюджетам муниципальных образований Московской области на капитальные вложения в объекты водоснабжения и водоотведения</t>
  </si>
  <si>
    <t>Субсидии  из бюджета Московской области бюджетам муниципальных образований Московской области на софинансирование мероприятий по проектированию и строительству физкультурно-оздоровительных комплексов с крытым катком на период 2014-2015 гг.</t>
  </si>
  <si>
    <t>Субсидии из бюджета Московской области бюджетам муниципальных образований Московской области на мероприятия по проведению капитального, текущего ремонта, ремонта и установке ограждений, ремонта кровель, замену оконных конструкций, выполнению противопожарных мероприятий в муниципальных общеобразовательных организациях  на 2014 год</t>
  </si>
  <si>
    <t>Субсидии из бюджета Московской области бюджетам муниципальных образований Московской области на повышение заработной платы работников муниципальных учреждений в сферах образования, культуры, физической культуры и спорта с 1 мая 2014 года и с 1 сентября 2014 года.</t>
  </si>
  <si>
    <t xml:space="preserve"> Субсидии из бюджета Московской области бюджетам муниципальных образований Московской области на мероприятия по сохранению объектов культурного наследия, находящегося в собственности муниципальных образований Московской области, на 2014 год -  Усадьба "Лыткарино": главный дом, г. Лыткарино (МУК МО  "Лыткаринский историко-краеведческий музей") </t>
  </si>
  <si>
    <t>Субсидии из бюджета Московской области бюджетам муниципальных образований Московской области на мероприятия по организации отдыха детей в каникулярное время на 2014 год.</t>
  </si>
  <si>
    <t>Субсидии бюджетам муниципальных образований Московской области на закупку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</si>
  <si>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Иные межбюджетные транcферты, предоставляемые из бюджета Московской области бюджетам муниципальных образований Московской области, на реализацию дополнительных мероприятий по развитию жилищно-коммунального хозяйства и социально-культурной сферы на 2014 год - приобретение оборудования и монтаж тренировочного комплекса "полоса препятствий" в Муниципальном бюджетном общеобразовательном учреждении гимназия №7 города Лыткарино. (п.1040)</t>
  </si>
  <si>
    <t>Субсидии из бюджета Московской области  бюджетам муниципальных образований на благоустройство территорий муниципальных образований Московской области в части защиты территорий муниципальных образований Московской области от неблагоприятного воздействия безнадзорных животных</t>
  </si>
  <si>
    <t>Субсидии из бюджета Московской области бюджетам муниципальных образований Московской области на модернизацию региональных систем дошкольного образования в рамках подпрограммы "Развитие дошкольного, общего и дополнительного образования детей" государственной программы Российской Федерации "Развитие образования" на 2013-2020 годы"  - софинансирование мероприятий по проектированию и строительству дошкольных образовательных организаций за счет средств, полученных из федерального бюджета  (г.Лыткарино, ул.Спортивная, д.3А, детское дошкольное учреждение на 140 мест (ПИР и строительство))</t>
  </si>
  <si>
    <t>Субсидии из бюджета Московской области бюджетам муниципальных образований Московской области на проектирование и строительство объектов дошкольного образования за счет средств бюджета Московской области (г.Лыткарино, ул.Спортивная, д.3А, детское дошкольное учреждение на 140 мест (ПИР и строительство))</t>
  </si>
  <si>
    <t>Субсидии из бюджета Московской области  бюджетам муниципальных образований Московской области на приобретение техники для нужд коммунального хозяйства</t>
  </si>
  <si>
    <t>Субсидии из бюджета Московской области бюджетам муниципальных образований Московской области на реализацию подпрограммы "Обеспечение жильём молодых семей " Государственной программы Московской области  "Жилище" за счет средств бюджета Московской области на 2014 год</t>
  </si>
  <si>
    <t xml:space="preserve"> Субсидии из бюджета Московской области бюджетам муниципальных образований Московской области на реализацию подпрограммы  "Обеспечение жильем молодых семей" федеральной целевой программы "Жилище" на 2011-2015 годы за счет средств, перечисленных из федерального бюджета в 2014 году, на 2014 год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</si>
  <si>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</si>
  <si>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</si>
  <si>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</si>
  <si>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</si>
  <si>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</si>
  <si>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r>
      <t xml:space="preserve">Сумма
</t>
    </r>
    <r>
      <rPr>
        <b/>
        <sz val="12"/>
        <rFont val="Arial Cyr"/>
        <charset val="204"/>
      </rPr>
      <t>(тыс.руб.)</t>
    </r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</si>
  <si>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</si>
  <si>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 оплату услуг по неограниченному широкополосному круглосуточному доступу к информационно-телекоммуникационной сети «Интернет» муниципальных общеобразовательных организаций в Московской области, реализующих основные общеобразовательные программы в части обучения детей-инвалидов на дому с использованием дистанционных образовательных технологий</t>
  </si>
  <si>
    <t xml:space="preserve"> учебно-вспомогательного персонала </t>
  </si>
  <si>
    <t>прочего персонала</t>
  </si>
  <si>
    <t xml:space="preserve"> - оплату вознаграждения  за выполнение функций классного руководителя</t>
  </si>
  <si>
    <t>административно-хозяйственных, учебно-вспомогательных и иных работников</t>
  </si>
  <si>
    <t xml:space="preserve"> -оплату труда работников</t>
  </si>
  <si>
    <t xml:space="preserve"> </t>
  </si>
  <si>
    <t>Субсидии бюджетам муниципальных образований Московской области на мероприятия по организации отдыха детей в каникулярное время на 2019 год</t>
  </si>
  <si>
    <t xml:space="preserve"> - расходы на выплату компенсаций работникам, привлекаемым к проведению государственной итоговой аттестации в пунктах проведения экзаменов</t>
  </si>
  <si>
    <t>Субсидии бюджетам муниципальных образований Московской области на мероприятия по приобретению музыкальных инструментов для оснащения муниципальных учреждений дополнительного образования сферы культуры, на плановый период 2020 и 2021 годов</t>
  </si>
  <si>
    <t>софинансирование 21,7%</t>
  </si>
  <si>
    <t>в том числе: 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</si>
  <si>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Субвенции бюджетам муниципальных районов и городских округов Московской области для осуществления государственных полномочий Московской области в области земельных отношений на 2019 год</t>
  </si>
  <si>
    <t>НАПРАВЛЕНИЕ РАСХОДОВАНИЯ И ОБЪЕМ СРЕДСТВ МЕЖБЮДЖЕТНЫХ ТРАНСФЕРТОВ,  ПРЕДОСТАВЛЯЕМЫХ ИЗ БЮДЖЕТА МОСКОВСКОЙ ОБЛАСТИ БЮДЖЕТУ ГОРОДА ЛЫТКАРИНО 
НА 2019 ГОД</t>
  </si>
  <si>
    <t xml:space="preserve">I. Субвенции, предоставляемые из бюджета Московской области бюджету города Лыткарино  на 2019 год - всего:  </t>
  </si>
  <si>
    <t>Субвенции бюджетам муниципальных образований Московской области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Федерации", на 2019 год</t>
  </si>
  <si>
    <t xml:space="preserve">II. Субсидии, предоставляемые из бюджета Московской области бюджету города Лыткарино  на 2019 год - всего:  </t>
  </si>
  <si>
    <t>Субсидии бюджетам муниципальных образований Московской области на софинансирование расходов, связанных с  предоставлением доступа к электронным сервисам цифровой инфраструктуры в сфере жилищно-коммунального хозяйства на 2019 год</t>
  </si>
  <si>
    <t xml:space="preserve"> Межбюджетные трансферты, предоставляемые из бюджета Московской области бюджету города Лыткарино на 2019год - всего:</t>
  </si>
  <si>
    <t>Субсидии бюджетам муниципальных образований Московской области на мероприятия по проведению капитального ремонта в муниципальных дошкольных образовательных организациях Московской области</t>
  </si>
  <si>
    <t>Субсидии бюджетам муниципальных образований Московской области на мероприятия по подготовке основания, приобретению и установке скейт-парков в муниципальных образованиях Московской области</t>
  </si>
  <si>
    <t>Субсидии бюджетам муниципальных образований Московской области на строительство и реконструкция объектов очистки сточных вод в целях сохранения и предотвращения загрязнения реки Волги</t>
  </si>
  <si>
    <t>Субсидии бюджетам муниципальных образований Московской области на дооснащение материально-техническими средствами многофункциональных центров предоставления государственных и муниципальных услуг, действующих на территории Московской области, для организации предоставления государственных услуг по регистрации рождения и смерти</t>
  </si>
  <si>
    <t>Субсидии бюджетам муниципальных образований Московской области на ремонт подъездов в многоквартирных домах</t>
  </si>
  <si>
    <t>Субсидии бюджетам муниципальных образований Московской области на благоустройство общественных территорий</t>
  </si>
  <si>
    <t>Субвенции бюджетам муниципальных образований Московской области 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помещений, на  2019 год</t>
  </si>
  <si>
    <t>Субвенции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на 2019 год</t>
  </si>
  <si>
    <t>Субвенции бюджетам муниципальных образований Московской области на осуществление полномочий по первичному воинскому учету на территориях, где отсутствуют военные комиссариаты, (за счет средств, перечисляемых из федерального бюджета,) на 2019год</t>
  </si>
  <si>
    <t>Субвенции бюджетам муниципальных районов и городских округов Московской области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 на 2019 год</t>
  </si>
  <si>
    <t>Субвенции бюджетам муниципальных районов и городских округов Московской области на обеспечение переданных муниципальным районам и городским округам Московской области государственных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архивах, на 2019 год</t>
  </si>
  <si>
    <t>Субвенции бюджетам муниципальных образований Московской области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области, на 2019 год</t>
  </si>
  <si>
    <t>Субвенции бюджетам муниципальных образований Московской области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на 2019 год</t>
  </si>
  <si>
    <t>Субвенции бюджетам муниципальных районов и городских округов Московской области на организацию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 на 2019 год</t>
  </si>
  <si>
    <t>Субвенции бюджетам муниципальных образований Московской области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деятельность, на 2019 год</t>
  </si>
  <si>
    <t>Субвенции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на 2019 год</t>
  </si>
  <si>
    <t>Субвенции бюджетам муниципальных образований Московской области на обеспечение полноценным питанием беременных женщин, кормящих матерей, а также детей в возрасте до трех лет в Московской области, на 2019 год</t>
  </si>
  <si>
    <t>Субвенции бюджетам муниципальных районов и городских округов Московской области для осуществления переданных  государственных полномочий в соответствии с Законом Московской области №107/2014-ОЗ «О наделении органов местного самоуправления муниципальных образований Московской области отдельными  государственными полномочиями Московской области», на 2019 год</t>
  </si>
  <si>
    <t>Субвенции бюджетам муниципальных районов и городских округов Московской области на осуществление переданных полномочий Московской области по организации проведения мероприятий по отлову и содержанию безнадзорных животных на 2019 год</t>
  </si>
  <si>
    <t xml:space="preserve">Субвенции бюджетам муниципальных образований Московской области на создание административных комиссий, уполномоченных рассматривать дела об административных правонарушениях в сфере благоустройства, на 2019 год 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</si>
  <si>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- реконструкция здания МС(К)ОУ специальной (коррекционной) общеобразовательной школы N 8 для детей с ОВЗ на 216 мест, г.о. Лыткарино, ул. Пионерская, д. 12б (ПИР и строительство)</t>
  </si>
  <si>
    <t>Субсидии бюджетам муниципальных образований Московской области на предоставление доступа к электронным сервисам цифровой инфраструктуры в сфере жилищно-коммунального хозяйства</t>
  </si>
  <si>
    <t>Субсидии бюджетам муниципальных образований Московской области на проведение капитального ремонта в муниципальных дошкольных образовательных организациях Московской области - МДОУ №5 "Веснянка", г.Лыткарино, ул.Парковая, д.8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</si>
  <si>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- реконструкция здания МС(К)ОУ специальной (коррекционной) общеобразовательной школы N 8 для детей с ОВЗ на 216  мест, г.о. Лыткарино, ул. Пионерская, д. 12б (ПИР и строительство)</t>
  </si>
  <si>
    <t>Субсидии бюджетам муниципальных образований Московской области на подготовку основания, приобретение и установку скейт-парков в муниципальных образованиях Московской области - городской округ Лыткарино, лесопарковая зона "ЛЗОС"</t>
  </si>
  <si>
    <t>(Приложение 27
к бюджету города Лыткарино на 2019 год
и на плановый период  2020  и  2021 годов)</t>
  </si>
  <si>
    <t>Субсидии бюджетам муниципальных образований Московской области на софинансирование работ по капитальному ремонту и ремонту автомобильных дорог общего пользования местного значения</t>
  </si>
  <si>
    <t>Субсидии из бюджета Московской области бюджетам муниципальных образований Московской области для обеспечения организаций 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</si>
  <si>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Субсидии из бюджета Московской области бюджетам муниципальных образований Московской области на строительство и реконструкцию объектов очистки сточных вод в целях сохранения и предотвращения загрязнения реки Волги - строительство городских канализационных очистных сооружений г.Лыткарино производительностью 30 000 м.куб. в сутки</t>
  </si>
  <si>
    <t>за счет средств бюджета Московской области</t>
  </si>
  <si>
    <t xml:space="preserve">за счет средств федерального  бюджета </t>
  </si>
  <si>
    <t>ППМО №3/1 от 15.01.2019</t>
  </si>
  <si>
    <t>Субсидии из бюджета Московской области бюджетам муниципальных образований Московской области на реализацию программ формирования комфортной городской среды в части благоустройства общественных территорий - город Лыткарино, ул.Спортивная</t>
  </si>
  <si>
    <t>ППМО №920/44 от 11.12.2018</t>
  </si>
  <si>
    <t>Субсидии из бюджета Московской области бюджетам муниципальных образований Московской области на реализацию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 за счет средств, перечисленных из федерального бюджета в 2019 году, на 2019 год и субсидии из бюджета Московской области бюджетам муниципальных образований Московской области на реализацию мероприятий по обеспечению жильем молодых семей в соответствии с государственной программой Московской области "Жилище" на 2017-2027 годы за счет средств бюджета Московской области на 2019 год</t>
  </si>
  <si>
    <t xml:space="preserve">за счет средств, перечисленных из  федерального  бюджета </t>
  </si>
  <si>
    <t>ППМО №78/6 от 19.02.2019</t>
  </si>
  <si>
    <t xml:space="preserve">III. Иные межбюджетные трансферты, предоставляемые из бюджета Московской области бюджету города Лыткарино  на 2019 год - всего:  </t>
  </si>
  <si>
    <t>в том числе:</t>
  </si>
  <si>
    <t>Благоустройство территорий для Муниципального дошкольного образовательного учреждения - детский сад N 21 "Росинка" комбинированного вида, городской округ Лыткарино</t>
  </si>
  <si>
    <t>Замена асфальтового покрытия для Муниципального дошкольного образовательного учреждения - детский сад N 19 "Березка" комбинированного вида, городской округ Лыткарино</t>
  </si>
  <si>
    <t>ЗМО от 20.12.2018 №225/2018-ОЗ</t>
  </si>
  <si>
    <t>Субвенции бюджетам муниципальных образований Московской области 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деятельности, на 2019 год</t>
  </si>
  <si>
    <t>ЗМО от 18.02.2019 №11/2019-ОЗ</t>
  </si>
  <si>
    <t>Иные межбюджетные транcферты, предоставляемые из бюджета Московской области бюджетам муниципальных образований Московской области, на реализацию дополнительных мероприятий по развитию жилищно-коммунального хозяйства и социально-культурной сферы на 2019 год -всего:</t>
  </si>
  <si>
    <t>пункт 387</t>
  </si>
  <si>
    <t>пункт 386</t>
  </si>
  <si>
    <t>Приобретение технического оборудования (компьютеры, мониторы, МФУ, проекторы) и программного обеспечения для Муниципального учреждения "Централизованная библиотечная система", городской округ Лыткарино</t>
  </si>
  <si>
    <t>пункт 963</t>
  </si>
  <si>
    <t>ППМО №111/8 от 12.03.2019</t>
  </si>
  <si>
    <t>Иные межбюджетные транcферты, предоставляемые из бюджета Московской области бюджетам муниципальных образований Московской области, на погашение кредиторской задолженности за выполненные работы по ликвидации несанкционированныхи свалок и навалов мусора в 2018 году, на 2019 год</t>
  </si>
  <si>
    <t>ЗМО от 29.04.2019 №79/2019-ОЗ</t>
  </si>
  <si>
    <t>м.б-т  -4421</t>
  </si>
  <si>
    <t>ППМО №168/10 от 26.03.2019</t>
  </si>
  <si>
    <t>ППМО №161/10 от 26.03.2019</t>
  </si>
  <si>
    <t>Субсидии из бюджета Московской области бюджетам муниципальных образований Московской области на обустройство и установку детских игровых площадок на территории муниципальных образований Московской области на 2019 год</t>
  </si>
  <si>
    <t>ППМО №162/10 от 26.03.2019</t>
  </si>
  <si>
    <t>м.б-т  +46</t>
  </si>
  <si>
    <t>м.б-т -533,12</t>
  </si>
  <si>
    <t>Ув-е №839/0026 от 17.05.2019
есть предложения ГРБС</t>
  </si>
  <si>
    <t>НЕТ УВЕДОМЛЕНИЯ ГРБС МО</t>
  </si>
  <si>
    <t>Субсидии из бюджета Московской области бюджетам муниципальных образований Московской области на комплексное благоустройство территорий муниципальных образований Московской области</t>
  </si>
  <si>
    <t>ППМО №267/15 от 14.05.2019</t>
  </si>
  <si>
    <r>
      <rPr>
        <b/>
        <sz val="14"/>
        <color rgb="FF009900"/>
        <rFont val="Arial Cyr"/>
        <charset val="204"/>
      </rPr>
      <t>Ув-е №014/178-УЭФ от 16.05.2019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</si>
  <si>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r>
      <rPr>
        <b/>
        <sz val="14"/>
        <color rgb="FF009900"/>
        <rFont val="Arial Cyr"/>
        <charset val="204"/>
      </rPr>
      <t>Ув-е №860/0128/3 от 21.05.2019 изм.к-ции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</si>
  <si>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r>
      <rPr>
        <b/>
        <sz val="14"/>
        <color rgb="FF009900"/>
        <rFont val="Arial Cyr"/>
        <charset val="204"/>
      </rPr>
      <t>Ув-е №873/0017 от 04.06.2019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</si>
  <si>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r>
      <rPr>
        <b/>
        <sz val="14"/>
        <color rgb="FF009900"/>
        <rFont val="Arial Cyr"/>
        <charset val="204"/>
      </rPr>
      <t>Ув-е №830/0090 от 22.05.2019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</si>
  <si>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t>Субсидии из бюджета Московской области бюджетам муниципальных образований Московской области на ремонт подъездов в многоквартирных домах, в том числе кредиторская задолженность -  5234,80 тыс.руб.</t>
  </si>
  <si>
    <t>Субсидии из бюджета Московской области бюджетам муниципальных образований Московской области на ремонт дворовых территорий</t>
  </si>
  <si>
    <t>Субвенции бюджетам муниципальных районов и городских округов Московской области на 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Федерации, на 2019 год</t>
  </si>
  <si>
    <t xml:space="preserve">Предоставление субсидии Лыткаринской городской общественной организации ветеранов (пенсионеров) войны, труда, Вооруженных сил и правоохранительных органов в порядке, установленном администрацией городского округа Лыткарино </t>
  </si>
  <si>
    <t xml:space="preserve"> Приложение __
к изменениям и дополнениям 
к бюджету города Лыткарино на 2019 год
и на плановый период  2020  и  2021 годов</t>
  </si>
  <si>
    <t xml:space="preserve"> -165,0 ППМО №357/20  от 25.06.2019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</si>
</sst>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8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18"/>
      <name val="Arial Cyr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5"/>
      <name val="Arial"/>
      <family val="2"/>
    </font>
    <font>
      <sz val="15"/>
      <name val="Arial Cyr"/>
      <charset val="204"/>
    </font>
    <font>
      <b/>
      <sz val="15"/>
      <name val="Arial Cyr"/>
      <charset val="204"/>
    </font>
    <font>
      <b/>
      <sz val="13"/>
      <name val="Arial Cyr"/>
      <family val="2"/>
      <charset val="204"/>
    </font>
    <font>
      <b/>
      <sz val="12"/>
      <name val="Arial Cyr"/>
      <charset val="204"/>
    </font>
    <font>
      <b/>
      <sz val="15"/>
      <name val="Arial"/>
      <family val="2"/>
      <charset val="204"/>
    </font>
    <font>
      <b/>
      <sz val="14"/>
      <name val="Times New Roman Cyr"/>
      <family val="1"/>
      <charset val="204"/>
    </font>
    <font>
      <sz val="16"/>
      <name val="Times New Roman"/>
      <family val="1"/>
      <charset val="204"/>
    </font>
    <font>
      <i/>
      <sz val="14"/>
      <name val="Arial Cyr"/>
      <charset val="204"/>
    </font>
    <font>
      <i/>
      <sz val="14"/>
      <name val="Arial"/>
      <family val="2"/>
      <charset val="204"/>
    </font>
    <font>
      <b/>
      <sz val="16"/>
      <name val="Arial Cyr"/>
      <charset val="204"/>
    </font>
    <font>
      <b/>
      <sz val="14"/>
      <name val="Arial"/>
      <family val="2"/>
      <charset val="204"/>
    </font>
    <font>
      <b/>
      <sz val="14"/>
      <color rgb="FFC00000"/>
      <name val="Arial Cyr"/>
      <charset val="204"/>
    </font>
    <font>
      <sz val="14"/>
      <color rgb="FFC00000"/>
      <name val="Arial Cyr"/>
      <charset val="204"/>
    </font>
    <font>
      <sz val="13"/>
      <color rgb="FFC00000"/>
      <name val="Arial Cyr"/>
      <charset val="204"/>
    </font>
    <font>
      <i/>
      <sz val="14"/>
      <color rgb="FFC00000"/>
      <name val="Arial Cyr"/>
      <charset val="204"/>
    </font>
    <font>
      <sz val="10"/>
      <color rgb="FFC00000"/>
      <name val="Arial Cyr"/>
      <charset val="204"/>
    </font>
    <font>
      <b/>
      <sz val="15"/>
      <color rgb="FFC00000"/>
      <name val="Arial Cyr"/>
      <charset val="204"/>
    </font>
    <font>
      <b/>
      <sz val="14"/>
      <color rgb="FF0070C0"/>
      <name val="Arial"/>
      <family val="2"/>
      <charset val="204"/>
    </font>
    <font>
      <sz val="10"/>
      <color rgb="FF0070C0"/>
      <name val="Arial Cyr"/>
      <charset val="204"/>
    </font>
    <font>
      <b/>
      <sz val="14"/>
      <color rgb="FF0070C0"/>
      <name val="Arial Cyr"/>
      <charset val="204"/>
    </font>
    <font>
      <i/>
      <sz val="10"/>
      <name val="Arial Cyr"/>
      <charset val="204"/>
    </font>
    <font>
      <i/>
      <sz val="13"/>
      <name val="Arial Cyr"/>
      <charset val="204"/>
    </font>
    <font>
      <b/>
      <i/>
      <sz val="14"/>
      <name val="Arial Cyr"/>
      <charset val="204"/>
    </font>
    <font>
      <b/>
      <sz val="14"/>
      <color rgb="FF7030A0"/>
      <name val="Arial Cyr"/>
      <charset val="204"/>
    </font>
    <font>
      <b/>
      <sz val="10"/>
      <color rgb="FFC00000"/>
      <name val="Arial Cyr"/>
      <charset val="204"/>
    </font>
    <font>
      <b/>
      <sz val="14"/>
      <color rgb="FFFFFF00"/>
      <name val="Arial Cyr"/>
      <charset val="204"/>
    </font>
    <font>
      <sz val="10"/>
      <color rgb="FFFFFF00"/>
      <name val="Arial Cyr"/>
      <charset val="204"/>
    </font>
    <font>
      <b/>
      <sz val="14"/>
      <color rgb="FF009900"/>
      <name val="Arial Cyr"/>
      <charset val="204"/>
    </font>
    <font>
      <sz val="10"/>
      <color rgb="FF009900"/>
      <name val="Arial Cyr"/>
      <charset val="204"/>
    </font>
    <font>
      <b/>
      <sz val="10"/>
      <color rgb="FFFFFF00"/>
      <name val="Arial Cyr"/>
      <charset val="204"/>
    </font>
    <font>
      <b/>
      <sz val="16"/>
      <color rgb="FFC00000"/>
      <name val="Arial Cyr"/>
      <charset val="204"/>
    </font>
    <font>
      <b/>
      <i/>
      <sz val="14"/>
      <color rgb="FFFF0000"/>
      <name val="Arial Cyr"/>
      <charset val="204"/>
    </font>
    <font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b/>
      <sz val="14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0" fillId="0" borderId="0" xfId="0" applyBorder="1"/>
    <xf numFmtId="0" fontId="2" fillId="0" borderId="0" xfId="0" applyFont="1"/>
    <xf numFmtId="3" fontId="1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6" fillId="0" borderId="0" xfId="0" applyFont="1" applyBorder="1"/>
    <xf numFmtId="0" fontId="13" fillId="2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Border="1"/>
    <xf numFmtId="164" fontId="12" fillId="2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7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9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25" fillId="0" borderId="0" xfId="0" applyFont="1" applyAlignment="1">
      <alignment horizontal="center" wrapText="1"/>
    </xf>
    <xf numFmtId="0" fontId="23" fillId="0" borderId="0" xfId="0" applyFont="1"/>
    <xf numFmtId="0" fontId="23" fillId="2" borderId="0" xfId="0" applyFont="1" applyFill="1"/>
    <xf numFmtId="0" fontId="21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9" xfId="0" applyFont="1" applyFill="1" applyBorder="1"/>
    <xf numFmtId="0" fontId="6" fillId="0" borderId="0" xfId="0" applyFont="1" applyFill="1" applyBorder="1"/>
    <xf numFmtId="0" fontId="20" fillId="0" borderId="3" xfId="0" applyFont="1" applyFill="1" applyBorder="1"/>
    <xf numFmtId="0" fontId="18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20" fillId="0" borderId="7" xfId="0" applyNumberFormat="1" applyFont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" fontId="17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4" fontId="19" fillId="0" borderId="13" xfId="0" applyNumberFormat="1" applyFont="1" applyFill="1" applyBorder="1" applyAlignment="1">
      <alignment horizontal="center" vertical="center"/>
    </xf>
    <xf numFmtId="4" fontId="30" fillId="0" borderId="37" xfId="0" applyNumberFormat="1" applyFont="1" applyFill="1" applyBorder="1" applyAlignment="1">
      <alignment horizontal="center" vertical="center"/>
    </xf>
    <xf numFmtId="4" fontId="24" fillId="2" borderId="7" xfId="0" applyNumberFormat="1" applyFont="1" applyFill="1" applyBorder="1" applyAlignment="1">
      <alignment horizontal="center" vertical="center"/>
    </xf>
    <xf numFmtId="0" fontId="20" fillId="0" borderId="37" xfId="0" applyFont="1" applyBorder="1"/>
    <xf numFmtId="0" fontId="20" fillId="0" borderId="37" xfId="0" applyFont="1" applyBorder="1" applyAlignment="1">
      <alignment horizontal="center" vertical="center"/>
    </xf>
    <xf numFmtId="0" fontId="23" fillId="2" borderId="37" xfId="0" applyFont="1" applyFill="1" applyBorder="1"/>
    <xf numFmtId="4" fontId="20" fillId="0" borderId="37" xfId="0" applyNumberFormat="1" applyFont="1" applyBorder="1"/>
    <xf numFmtId="3" fontId="1" fillId="0" borderId="0" xfId="0" applyNumberFormat="1" applyFont="1" applyBorder="1"/>
    <xf numFmtId="0" fontId="2" fillId="0" borderId="0" xfId="0" applyFont="1" applyBorder="1"/>
    <xf numFmtId="0" fontId="17" fillId="0" borderId="0" xfId="0" applyFont="1" applyBorder="1"/>
    <xf numFmtId="0" fontId="23" fillId="0" borderId="0" xfId="0" applyFont="1" applyBorder="1"/>
    <xf numFmtId="0" fontId="23" fillId="2" borderId="0" xfId="0" applyFont="1" applyFill="1" applyBorder="1"/>
    <xf numFmtId="0" fontId="18" fillId="2" borderId="3" xfId="0" applyFont="1" applyFill="1" applyBorder="1" applyAlignment="1">
      <alignment horizontal="center"/>
    </xf>
    <xf numFmtId="0" fontId="17" fillId="0" borderId="20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left" vertical="center" wrapText="1"/>
    </xf>
    <xf numFmtId="0" fontId="20" fillId="0" borderId="39" xfId="0" applyFont="1" applyBorder="1"/>
    <xf numFmtId="0" fontId="30" fillId="0" borderId="43" xfId="0" applyFont="1" applyFill="1" applyBorder="1" applyAlignment="1">
      <alignment horizontal="left" vertical="center" wrapText="1"/>
    </xf>
    <xf numFmtId="0" fontId="20" fillId="0" borderId="1" xfId="0" applyFont="1" applyFill="1" applyBorder="1"/>
    <xf numFmtId="0" fontId="20" fillId="0" borderId="38" xfId="0" applyFont="1" applyBorder="1"/>
    <xf numFmtId="4" fontId="19" fillId="0" borderId="0" xfId="0" applyNumberFormat="1" applyFont="1" applyBorder="1" applyAlignment="1">
      <alignment horizontal="center" vertical="center"/>
    </xf>
    <xf numFmtId="4" fontId="20" fillId="0" borderId="38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3" fillId="0" borderId="39" xfId="0" applyFont="1" applyBorder="1"/>
    <xf numFmtId="0" fontId="21" fillId="0" borderId="37" xfId="0" applyFont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/>
    </xf>
    <xf numFmtId="4" fontId="20" fillId="0" borderId="37" xfId="0" applyNumberFormat="1" applyFont="1" applyBorder="1" applyAlignment="1">
      <alignment horizontal="center" vertical="center"/>
    </xf>
    <xf numFmtId="4" fontId="17" fillId="0" borderId="42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4" fontId="30" fillId="0" borderId="8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20" fillId="0" borderId="44" xfId="0" applyFont="1" applyBorder="1"/>
    <xf numFmtId="0" fontId="0" fillId="0" borderId="37" xfId="0" applyFont="1" applyBorder="1"/>
    <xf numFmtId="0" fontId="30" fillId="0" borderId="10" xfId="0" applyFont="1" applyFill="1" applyBorder="1" applyAlignment="1">
      <alignment horizontal="left" vertical="center" wrapText="1"/>
    </xf>
    <xf numFmtId="0" fontId="20" fillId="0" borderId="37" xfId="0" applyFont="1" applyBorder="1" applyAlignment="1">
      <alignment horizontal="left"/>
    </xf>
    <xf numFmtId="0" fontId="20" fillId="0" borderId="1" xfId="0" applyFont="1" applyBorder="1"/>
    <xf numFmtId="4" fontId="20" fillId="0" borderId="38" xfId="0" applyNumberFormat="1" applyFont="1" applyBorder="1" applyAlignment="1">
      <alignment horizontal="center"/>
    </xf>
    <xf numFmtId="0" fontId="20" fillId="0" borderId="38" xfId="0" applyFont="1" applyBorder="1" applyAlignment="1">
      <alignment horizontal="left"/>
    </xf>
    <xf numFmtId="165" fontId="32" fillId="3" borderId="7" xfId="0" applyNumberFormat="1" applyFont="1" applyFill="1" applyBorder="1" applyAlignment="1">
      <alignment horizontal="center" vertical="center"/>
    </xf>
    <xf numFmtId="4" fontId="24" fillId="4" borderId="7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/>
    <xf numFmtId="0" fontId="19" fillId="0" borderId="17" xfId="0" applyFont="1" applyFill="1" applyBorder="1" applyAlignment="1">
      <alignment horizontal="left" vertical="center" wrapText="1"/>
    </xf>
    <xf numFmtId="0" fontId="20" fillId="0" borderId="48" xfId="0" applyFont="1" applyBorder="1"/>
    <xf numFmtId="4" fontId="19" fillId="0" borderId="21" xfId="0" applyNumberFormat="1" applyFont="1" applyFill="1" applyBorder="1" applyAlignment="1">
      <alignment horizontal="center" vertical="center"/>
    </xf>
    <xf numFmtId="0" fontId="20" fillId="0" borderId="24" xfId="0" applyFont="1" applyBorder="1"/>
    <xf numFmtId="4" fontId="30" fillId="0" borderId="24" xfId="0" applyNumberFormat="1" applyFont="1" applyFill="1" applyBorder="1" applyAlignment="1">
      <alignment horizontal="center" vertical="center"/>
    </xf>
    <xf numFmtId="4" fontId="19" fillId="0" borderId="36" xfId="0" applyNumberFormat="1" applyFont="1" applyFill="1" applyBorder="1" applyAlignment="1">
      <alignment horizontal="center" vertical="center"/>
    </xf>
    <xf numFmtId="4" fontId="30" fillId="0" borderId="22" xfId="0" applyNumberFormat="1" applyFont="1" applyFill="1" applyBorder="1" applyAlignment="1">
      <alignment horizontal="center" vertical="center"/>
    </xf>
    <xf numFmtId="165" fontId="32" fillId="3" borderId="21" xfId="0" applyNumberFormat="1" applyFont="1" applyFill="1" applyBorder="1" applyAlignment="1">
      <alignment horizontal="center" vertical="center"/>
    </xf>
    <xf numFmtId="4" fontId="19" fillId="0" borderId="14" xfId="0" applyNumberFormat="1" applyFont="1" applyFill="1" applyBorder="1" applyAlignment="1">
      <alignment horizontal="center" vertical="center"/>
    </xf>
    <xf numFmtId="0" fontId="20" fillId="0" borderId="46" xfId="0" applyFont="1" applyBorder="1"/>
    <xf numFmtId="4" fontId="30" fillId="0" borderId="46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" fontId="30" fillId="0" borderId="17" xfId="0" applyNumberFormat="1" applyFont="1" applyFill="1" applyBorder="1" applyAlignment="1">
      <alignment horizontal="center" vertical="center"/>
    </xf>
    <xf numFmtId="165" fontId="32" fillId="3" borderId="14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0" fillId="0" borderId="3" xfId="0" applyFont="1" applyBorder="1"/>
    <xf numFmtId="0" fontId="20" fillId="0" borderId="50" xfId="0" applyFont="1" applyBorder="1"/>
    <xf numFmtId="4" fontId="19" fillId="0" borderId="2" xfId="0" applyNumberFormat="1" applyFont="1" applyFill="1" applyBorder="1" applyAlignment="1">
      <alignment horizontal="center" vertical="center"/>
    </xf>
    <xf numFmtId="0" fontId="23" fillId="0" borderId="44" xfId="0" applyFont="1" applyBorder="1"/>
    <xf numFmtId="0" fontId="6" fillId="0" borderId="3" xfId="0" applyFont="1" applyFill="1" applyBorder="1"/>
    <xf numFmtId="0" fontId="0" fillId="0" borderId="3" xfId="0" applyFont="1" applyBorder="1"/>
    <xf numFmtId="0" fontId="0" fillId="0" borderId="50" xfId="0" applyFont="1" applyBorder="1"/>
    <xf numFmtId="0" fontId="19" fillId="0" borderId="0" xfId="0" applyFont="1" applyBorder="1"/>
    <xf numFmtId="0" fontId="0" fillId="0" borderId="1" xfId="0" applyFont="1" applyBorder="1"/>
    <xf numFmtId="4" fontId="34" fillId="0" borderId="7" xfId="0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vertical="center"/>
    </xf>
    <xf numFmtId="4" fontId="34" fillId="0" borderId="21" xfId="0" applyNumberFormat="1" applyFont="1" applyFill="1" applyBorder="1" applyAlignment="1">
      <alignment horizontal="center" vertical="center"/>
    </xf>
    <xf numFmtId="4" fontId="34" fillId="0" borderId="14" xfId="0" applyNumberFormat="1" applyFont="1" applyFill="1" applyBorder="1" applyAlignment="1">
      <alignment horizontal="center" vertical="center"/>
    </xf>
    <xf numFmtId="0" fontId="36" fillId="0" borderId="24" xfId="0" applyFont="1" applyBorder="1"/>
    <xf numFmtId="0" fontId="36" fillId="0" borderId="37" xfId="0" applyFont="1" applyBorder="1"/>
    <xf numFmtId="0" fontId="36" fillId="0" borderId="46" xfId="0" applyFont="1" applyBorder="1"/>
    <xf numFmtId="0" fontId="36" fillId="0" borderId="47" xfId="0" applyFont="1" applyBorder="1"/>
    <xf numFmtId="0" fontId="36" fillId="0" borderId="38" xfId="0" applyFont="1" applyBorder="1"/>
    <xf numFmtId="0" fontId="36" fillId="0" borderId="49" xfId="0" applyFont="1" applyBorder="1"/>
    <xf numFmtId="0" fontId="36" fillId="0" borderId="0" xfId="0" applyFont="1" applyBorder="1"/>
    <xf numFmtId="0" fontId="36" fillId="0" borderId="39" xfId="0" applyFont="1" applyBorder="1"/>
    <xf numFmtId="0" fontId="19" fillId="0" borderId="10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20" fillId="0" borderId="31" xfId="0" applyFont="1" applyBorder="1"/>
    <xf numFmtId="4" fontId="20" fillId="0" borderId="44" xfId="0" applyNumberFormat="1" applyFont="1" applyBorder="1"/>
    <xf numFmtId="0" fontId="20" fillId="0" borderId="44" xfId="0" applyFont="1" applyBorder="1" applyAlignment="1">
      <alignment horizontal="center" vertical="center"/>
    </xf>
    <xf numFmtId="0" fontId="20" fillId="0" borderId="51" xfId="0" applyFont="1" applyBorder="1"/>
    <xf numFmtId="0" fontId="17" fillId="0" borderId="0" xfId="0" applyFont="1" applyBorder="1" applyAlignment="1">
      <alignment wrapText="1"/>
    </xf>
    <xf numFmtId="0" fontId="0" fillId="0" borderId="15" xfId="0" applyBorder="1" applyAlignment="1"/>
    <xf numFmtId="0" fontId="34" fillId="0" borderId="0" xfId="0" applyFont="1" applyBorder="1"/>
    <xf numFmtId="4" fontId="19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2" fontId="19" fillId="0" borderId="0" xfId="0" applyNumberFormat="1" applyFont="1" applyBorder="1" applyAlignment="1">
      <alignment horizontal="left" vertical="center"/>
    </xf>
    <xf numFmtId="0" fontId="17" fillId="5" borderId="36" xfId="0" applyFont="1" applyFill="1" applyBorder="1" applyAlignment="1">
      <alignment wrapText="1"/>
    </xf>
    <xf numFmtId="4" fontId="24" fillId="2" borderId="14" xfId="0" applyNumberFormat="1" applyFont="1" applyFill="1" applyBorder="1" applyAlignment="1">
      <alignment horizontal="center" vertical="center"/>
    </xf>
    <xf numFmtId="0" fontId="20" fillId="0" borderId="49" xfId="0" applyFont="1" applyBorder="1"/>
    <xf numFmtId="4" fontId="24" fillId="4" borderId="14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0" fillId="0" borderId="0" xfId="0" applyBorder="1" applyAlignment="1"/>
    <xf numFmtId="4" fontId="24" fillId="2" borderId="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4" fontId="35" fillId="0" borderId="0" xfId="0" applyNumberFormat="1" applyFont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vertical="center"/>
    </xf>
    <xf numFmtId="4" fontId="24" fillId="4" borderId="0" xfId="0" applyNumberFormat="1" applyFont="1" applyFill="1" applyBorder="1" applyAlignment="1">
      <alignment horizontal="center" vertical="center"/>
    </xf>
    <xf numFmtId="4" fontId="34" fillId="5" borderId="0" xfId="0" applyNumberFormat="1" applyFont="1" applyFill="1" applyBorder="1" applyAlignment="1">
      <alignment horizontal="center" vertical="center"/>
    </xf>
    <xf numFmtId="2" fontId="19" fillId="5" borderId="0" xfId="0" applyNumberFormat="1" applyFont="1" applyFill="1" applyBorder="1" applyAlignment="1">
      <alignment horizontal="center" vertical="center"/>
    </xf>
    <xf numFmtId="2" fontId="34" fillId="0" borderId="0" xfId="0" applyNumberFormat="1" applyFont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left" vertical="center" wrapText="1"/>
    </xf>
    <xf numFmtId="165" fontId="32" fillId="3" borderId="0" xfId="0" applyNumberFormat="1" applyFont="1" applyFill="1" applyBorder="1" applyAlignment="1">
      <alignment horizontal="center" vertical="center"/>
    </xf>
    <xf numFmtId="4" fontId="24" fillId="2" borderId="21" xfId="0" applyNumberFormat="1" applyFont="1" applyFill="1" applyBorder="1" applyAlignment="1">
      <alignment horizontal="center" vertical="center"/>
    </xf>
    <xf numFmtId="0" fontId="20" fillId="0" borderId="47" xfId="0" applyFont="1" applyBorder="1"/>
    <xf numFmtId="4" fontId="24" fillId="4" borderId="21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/>
    </xf>
    <xf numFmtId="0" fontId="0" fillId="5" borderId="0" xfId="0" applyFont="1" applyFill="1" applyBorder="1"/>
    <xf numFmtId="4" fontId="19" fillId="5" borderId="7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39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4" fontId="34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9" fillId="0" borderId="0" xfId="0" applyFont="1" applyAlignment="1">
      <alignment wrapText="1"/>
    </xf>
    <xf numFmtId="4" fontId="42" fillId="0" borderId="0" xfId="0" applyNumberFormat="1" applyFont="1" applyBorder="1" applyAlignment="1">
      <alignment horizontal="center" vertical="center"/>
    </xf>
    <xf numFmtId="4" fontId="19" fillId="0" borderId="42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4" fontId="30" fillId="0" borderId="12" xfId="0" applyNumberFormat="1" applyFont="1" applyFill="1" applyBorder="1" applyAlignment="1">
      <alignment horizontal="center" vertical="center"/>
    </xf>
    <xf numFmtId="4" fontId="30" fillId="0" borderId="52" xfId="0" applyNumberFormat="1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164" fontId="30" fillId="0" borderId="7" xfId="0" applyNumberFormat="1" applyFont="1" applyFill="1" applyBorder="1" applyAlignment="1">
      <alignment horizontal="center" vertical="center"/>
    </xf>
    <xf numFmtId="4" fontId="24" fillId="0" borderId="7" xfId="0" applyNumberFormat="1" applyFont="1" applyFill="1" applyBorder="1" applyAlignment="1">
      <alignment horizontal="center" vertical="center"/>
    </xf>
    <xf numFmtId="0" fontId="38" fillId="0" borderId="0" xfId="0" applyFont="1" applyAlignment="1"/>
    <xf numFmtId="0" fontId="21" fillId="0" borderId="24" xfId="0" applyFont="1" applyFill="1" applyBorder="1" applyAlignment="1">
      <alignment horizontal="center"/>
    </xf>
    <xf numFmtId="0" fontId="21" fillId="0" borderId="47" xfId="0" applyFont="1" applyFill="1" applyBorder="1" applyAlignment="1">
      <alignment horizontal="center"/>
    </xf>
    <xf numFmtId="0" fontId="38" fillId="0" borderId="0" xfId="0" applyFont="1" applyAlignment="1"/>
    <xf numFmtId="0" fontId="38" fillId="0" borderId="0" xfId="0" applyFont="1" applyAlignment="1"/>
    <xf numFmtId="0" fontId="30" fillId="0" borderId="16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0" fillId="0" borderId="15" xfId="0" applyFont="1" applyBorder="1" applyAlignment="1">
      <alignment wrapText="1"/>
    </xf>
    <xf numFmtId="0" fontId="6" fillId="0" borderId="0" xfId="0" applyFont="1" applyBorder="1"/>
    <xf numFmtId="0" fontId="30" fillId="0" borderId="19" xfId="0" applyFont="1" applyFill="1" applyBorder="1" applyAlignment="1">
      <alignment horizontal="left" vertical="center" wrapText="1"/>
    </xf>
    <xf numFmtId="4" fontId="19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4" fontId="19" fillId="0" borderId="4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/>
    <xf numFmtId="4" fontId="30" fillId="0" borderId="4" xfId="0" applyNumberFormat="1" applyFont="1" applyBorder="1" applyAlignment="1">
      <alignment horizontal="center" vertical="center"/>
    </xf>
    <xf numFmtId="0" fontId="0" fillId="0" borderId="15" xfId="0" applyFont="1" applyBorder="1"/>
    <xf numFmtId="0" fontId="6" fillId="0" borderId="0" xfId="0" applyFont="1" applyBorder="1"/>
    <xf numFmtId="4" fontId="17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164" fontId="19" fillId="0" borderId="13" xfId="0" applyNumberFormat="1" applyFont="1" applyFill="1" applyBorder="1" applyAlignment="1">
      <alignment horizontal="center" vertical="center"/>
    </xf>
    <xf numFmtId="0" fontId="17" fillId="0" borderId="37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0" fontId="43" fillId="0" borderId="37" xfId="0" applyFont="1" applyBorder="1"/>
    <xf numFmtId="4" fontId="19" fillId="0" borderId="56" xfId="0" applyNumberFormat="1" applyFont="1" applyBorder="1" applyAlignment="1">
      <alignment horizontal="center" vertical="center"/>
    </xf>
    <xf numFmtId="4" fontId="19" fillId="0" borderId="52" xfId="0" applyNumberFormat="1" applyFont="1" applyBorder="1" applyAlignment="1">
      <alignment horizontal="center" vertical="center"/>
    </xf>
    <xf numFmtId="4" fontId="45" fillId="0" borderId="52" xfId="0" applyNumberFormat="1" applyFont="1" applyBorder="1" applyAlignment="1">
      <alignment horizontal="center" vertical="center"/>
    </xf>
    <xf numFmtId="0" fontId="43" fillId="0" borderId="38" xfId="0" applyFont="1" applyBorder="1"/>
    <xf numFmtId="4" fontId="45" fillId="0" borderId="53" xfId="0" applyNumberFormat="1" applyFont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4" fontId="46" fillId="0" borderId="37" xfId="0" applyNumberFormat="1" applyFont="1" applyBorder="1" applyAlignment="1">
      <alignment horizontal="left" vertical="center"/>
    </xf>
    <xf numFmtId="4" fontId="19" fillId="4" borderId="7" xfId="0" applyNumberFormat="1" applyFont="1" applyFill="1" applyBorder="1" applyAlignment="1">
      <alignment horizontal="center" vertical="center"/>
    </xf>
    <xf numFmtId="4" fontId="48" fillId="0" borderId="37" xfId="0" applyNumberFormat="1" applyFont="1" applyBorder="1" applyAlignment="1">
      <alignment horizontal="left" vertical="center"/>
    </xf>
    <xf numFmtId="0" fontId="48" fillId="0" borderId="37" xfId="0" applyFont="1" applyBorder="1" applyAlignment="1">
      <alignment horizontal="left" vertical="center"/>
    </xf>
    <xf numFmtId="0" fontId="6" fillId="0" borderId="0" xfId="0" applyFont="1" applyBorder="1"/>
    <xf numFmtId="4" fontId="17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/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Border="1" applyAlignment="1">
      <alignment vertical="top" wrapText="1"/>
    </xf>
    <xf numFmtId="0" fontId="53" fillId="0" borderId="0" xfId="0" applyFont="1" applyBorder="1"/>
    <xf numFmtId="0" fontId="34" fillId="0" borderId="0" xfId="0" applyFont="1" applyBorder="1" applyAlignment="1">
      <alignment vertical="center"/>
    </xf>
    <xf numFmtId="4" fontId="30" fillId="0" borderId="52" xfId="0" applyNumberFormat="1" applyFont="1" applyBorder="1" applyAlignment="1">
      <alignment horizontal="center" vertical="center"/>
    </xf>
    <xf numFmtId="0" fontId="0" fillId="0" borderId="38" xfId="0" applyFont="1" applyBorder="1"/>
    <xf numFmtId="4" fontId="30" fillId="0" borderId="53" xfId="0" applyNumberFormat="1" applyFont="1" applyBorder="1" applyAlignment="1">
      <alignment horizontal="center" vertical="center"/>
    </xf>
    <xf numFmtId="4" fontId="30" fillId="0" borderId="56" xfId="0" applyNumberFormat="1" applyFont="1" applyBorder="1" applyAlignment="1">
      <alignment horizontal="center" vertical="center"/>
    </xf>
    <xf numFmtId="0" fontId="0" fillId="0" borderId="48" xfId="0" applyFont="1" applyBorder="1"/>
    <xf numFmtId="4" fontId="19" fillId="0" borderId="59" xfId="0" applyNumberFormat="1" applyFont="1" applyBorder="1" applyAlignment="1">
      <alignment horizontal="center" vertical="center"/>
    </xf>
    <xf numFmtId="2" fontId="34" fillId="0" borderId="0" xfId="0" applyNumberFormat="1" applyFont="1" applyBorder="1" applyAlignment="1">
      <alignment horizontal="left" vertical="center"/>
    </xf>
    <xf numFmtId="4" fontId="30" fillId="0" borderId="53" xfId="0" applyNumberFormat="1" applyFont="1" applyFill="1" applyBorder="1" applyAlignment="1">
      <alignment horizontal="center" vertical="center"/>
    </xf>
    <xf numFmtId="4" fontId="19" fillId="0" borderId="0" xfId="0" applyNumberFormat="1" applyFont="1" applyBorder="1" applyAlignment="1">
      <alignment horizontal="left" vertical="center" wrapText="1"/>
    </xf>
    <xf numFmtId="0" fontId="34" fillId="0" borderId="0" xfId="0" applyFont="1" applyBorder="1" applyAlignment="1">
      <alignment wrapText="1"/>
    </xf>
    <xf numFmtId="0" fontId="38" fillId="0" borderId="0" xfId="0" applyFont="1" applyAlignment="1"/>
    <xf numFmtId="0" fontId="56" fillId="0" borderId="1" xfId="0" applyFont="1" applyBorder="1"/>
    <xf numFmtId="4" fontId="54" fillId="0" borderId="6" xfId="0" applyNumberFormat="1" applyFont="1" applyBorder="1" applyAlignment="1">
      <alignment horizontal="center" vertical="center"/>
    </xf>
    <xf numFmtId="4" fontId="57" fillId="0" borderId="7" xfId="0" applyNumberFormat="1" applyFont="1" applyBorder="1" applyAlignment="1">
      <alignment horizontal="center" vertical="center"/>
    </xf>
    <xf numFmtId="49" fontId="34" fillId="0" borderId="0" xfId="0" applyNumberFormat="1" applyFont="1" applyBorder="1" applyAlignment="1">
      <alignment horizontal="left" vertical="center"/>
    </xf>
    <xf numFmtId="4" fontId="39" fillId="4" borderId="13" xfId="0" applyNumberFormat="1" applyFont="1" applyFill="1" applyBorder="1" applyAlignment="1">
      <alignment horizontal="center" vertical="center"/>
    </xf>
    <xf numFmtId="4" fontId="53" fillId="3" borderId="7" xfId="0" applyNumberFormat="1" applyFont="1" applyFill="1" applyBorder="1" applyAlignment="1">
      <alignment horizontal="center" vertical="center"/>
    </xf>
    <xf numFmtId="4" fontId="19" fillId="0" borderId="0" xfId="0" applyNumberFormat="1" applyFont="1" applyBorder="1" applyAlignment="1">
      <alignment horizontal="left" vertical="center" wrapText="1"/>
    </xf>
    <xf numFmtId="0" fontId="14" fillId="0" borderId="0" xfId="0" applyFont="1" applyAlignment="1"/>
    <xf numFmtId="0" fontId="34" fillId="0" borderId="0" xfId="0" applyFont="1" applyBorder="1" applyAlignment="1">
      <alignment vertical="top" wrapText="1"/>
    </xf>
    <xf numFmtId="0" fontId="0" fillId="0" borderId="0" xfId="0" applyBorder="1" applyAlignment="1"/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wrapText="1"/>
    </xf>
    <xf numFmtId="0" fontId="34" fillId="0" borderId="0" xfId="0" applyFont="1" applyAlignment="1">
      <alignment wrapText="1"/>
    </xf>
    <xf numFmtId="0" fontId="0" fillId="0" borderId="0" xfId="0" applyAlignment="1"/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4" fontId="48" fillId="0" borderId="37" xfId="0" applyNumberFormat="1" applyFont="1" applyFill="1" applyBorder="1" applyAlignment="1">
      <alignment horizontal="left" vertical="center" wrapText="1"/>
    </xf>
    <xf numFmtId="0" fontId="49" fillId="0" borderId="37" xfId="0" applyFont="1" applyFill="1" applyBorder="1" applyAlignment="1">
      <alignment horizontal="left" vertical="center"/>
    </xf>
    <xf numFmtId="0" fontId="34" fillId="0" borderId="46" xfId="0" applyFont="1" applyBorder="1" applyAlignment="1">
      <alignment vertical="center" wrapText="1"/>
    </xf>
    <xf numFmtId="0" fontId="47" fillId="0" borderId="20" xfId="0" applyFont="1" applyBorder="1" applyAlignment="1">
      <alignment vertical="center"/>
    </xf>
    <xf numFmtId="0" fontId="47" fillId="0" borderId="24" xfId="0" applyFont="1" applyBorder="1" applyAlignment="1">
      <alignment vertical="center"/>
    </xf>
    <xf numFmtId="4" fontId="48" fillId="0" borderId="0" xfId="0" applyNumberFormat="1" applyFont="1" applyFill="1" applyBorder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4" fontId="34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0" fontId="33" fillId="0" borderId="5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31" fillId="0" borderId="57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4" fontId="34" fillId="0" borderId="37" xfId="0" applyNumberFormat="1" applyFont="1" applyBorder="1" applyAlignment="1">
      <alignment horizontal="left" vertical="center" wrapText="1"/>
    </xf>
    <xf numFmtId="0" fontId="38" fillId="0" borderId="37" xfId="0" applyFont="1" applyBorder="1" applyAlignment="1"/>
    <xf numFmtId="0" fontId="19" fillId="0" borderId="14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33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0" fillId="0" borderId="15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21" fillId="0" borderId="14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/>
    </xf>
    <xf numFmtId="0" fontId="21" fillId="0" borderId="21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/>
    <xf numFmtId="0" fontId="33" fillId="0" borderId="3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31" fillId="0" borderId="55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5" fillId="0" borderId="55" xfId="0" applyFont="1" applyBorder="1" applyAlignment="1">
      <alignment vertical="center" wrapText="1"/>
    </xf>
    <xf numFmtId="0" fontId="43" fillId="0" borderId="37" xfId="0" applyFont="1" applyBorder="1" applyAlignment="1">
      <alignment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0" fontId="19" fillId="0" borderId="4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1" fillId="0" borderId="4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19" fillId="0" borderId="3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33" fillId="0" borderId="4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54" fillId="0" borderId="14" xfId="0" applyFont="1" applyBorder="1" applyAlignment="1">
      <alignment vertical="center" wrapText="1"/>
    </xf>
    <xf numFmtId="0" fontId="55" fillId="0" borderId="15" xfId="0" applyFont="1" applyBorder="1" applyAlignment="1">
      <alignment vertical="center" wrapText="1"/>
    </xf>
    <xf numFmtId="0" fontId="55" fillId="0" borderId="62" xfId="0" applyFont="1" applyBorder="1" applyAlignment="1">
      <alignment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30" fillId="0" borderId="1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21" xfId="0" applyFont="1" applyBorder="1"/>
    <xf numFmtId="0" fontId="30" fillId="0" borderId="20" xfId="0" applyFont="1" applyFill="1" applyBorder="1" applyAlignment="1">
      <alignment horizontal="left" vertical="center" wrapText="1"/>
    </xf>
    <xf numFmtId="0" fontId="30" fillId="0" borderId="24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/>
    <xf numFmtId="0" fontId="0" fillId="0" borderId="21" xfId="0" applyFont="1" applyBorder="1" applyAlignment="1"/>
    <xf numFmtId="0" fontId="28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 indent="10"/>
    </xf>
    <xf numFmtId="0" fontId="0" fillId="0" borderId="0" xfId="0" applyFont="1" applyBorder="1" applyAlignment="1"/>
    <xf numFmtId="0" fontId="22" fillId="3" borderId="35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>
      <alignment wrapText="1"/>
    </xf>
    <xf numFmtId="0" fontId="23" fillId="3" borderId="36" xfId="0" applyFont="1" applyFill="1" applyBorder="1" applyAlignment="1">
      <alignment wrapText="1"/>
    </xf>
    <xf numFmtId="0" fontId="33" fillId="0" borderId="15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wrapText="1"/>
    </xf>
    <xf numFmtId="0" fontId="32" fillId="3" borderId="34" xfId="0" applyFont="1" applyFill="1" applyBorder="1" applyAlignment="1">
      <alignment horizontal="center" wrapText="1"/>
    </xf>
    <xf numFmtId="0" fontId="33" fillId="5" borderId="14" xfId="0" applyFont="1" applyFill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5" borderId="21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30" fillId="0" borderId="20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30" fillId="0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center"/>
    </xf>
    <xf numFmtId="0" fontId="17" fillId="0" borderId="31" xfId="0" applyFont="1" applyFill="1" applyBorder="1" applyAlignment="1">
      <alignment vertical="center"/>
    </xf>
    <xf numFmtId="0" fontId="19" fillId="0" borderId="15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29" fillId="0" borderId="0" xfId="0" applyFont="1" applyAlignment="1">
      <alignment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left" wrapText="1"/>
    </xf>
    <xf numFmtId="0" fontId="0" fillId="0" borderId="21" xfId="0" applyFont="1" applyFill="1" applyBorder="1" applyAlignment="1">
      <alignment horizontal="left" wrapText="1"/>
    </xf>
    <xf numFmtId="0" fontId="30" fillId="0" borderId="4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/>
    <xf numFmtId="0" fontId="20" fillId="0" borderId="21" xfId="0" applyFont="1" applyFill="1" applyBorder="1"/>
    <xf numFmtId="0" fontId="30" fillId="0" borderId="16" xfId="0" applyFont="1" applyFill="1" applyBorder="1" applyAlignment="1">
      <alignment vertical="center"/>
    </xf>
    <xf numFmtId="0" fontId="30" fillId="0" borderId="45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wrapText="1"/>
    </xf>
    <xf numFmtId="0" fontId="20" fillId="0" borderId="21" xfId="0" applyFont="1" applyFill="1" applyBorder="1" applyAlignment="1">
      <alignment horizontal="left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vertical="center"/>
    </xf>
    <xf numFmtId="0" fontId="17" fillId="0" borderId="34" xfId="0" applyFont="1" applyFill="1" applyBorder="1" applyAlignment="1">
      <alignment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22" fillId="0" borderId="14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30" fillId="0" borderId="19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left" vertical="center"/>
    </xf>
    <xf numFmtId="0" fontId="30" fillId="0" borderId="31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30" fillId="0" borderId="20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vertical="center"/>
    </xf>
    <xf numFmtId="0" fontId="45" fillId="0" borderId="57" xfId="0" applyFont="1" applyBorder="1" applyAlignment="1">
      <alignment vertical="center" wrapText="1"/>
    </xf>
    <xf numFmtId="0" fontId="43" fillId="0" borderId="38" xfId="0" applyFont="1" applyBorder="1" applyAlignment="1">
      <alignment vertical="center" wrapText="1"/>
    </xf>
    <xf numFmtId="0" fontId="19" fillId="0" borderId="15" xfId="0" applyFont="1" applyFill="1" applyBorder="1" applyAlignment="1">
      <alignment horizontal="left" wrapText="1"/>
    </xf>
    <xf numFmtId="0" fontId="19" fillId="0" borderId="21" xfId="0" applyFont="1" applyFill="1" applyBorder="1" applyAlignment="1">
      <alignment horizontal="left" wrapText="1"/>
    </xf>
    <xf numFmtId="0" fontId="30" fillId="0" borderId="15" xfId="0" applyFont="1" applyBorder="1" applyAlignment="1">
      <alignment wrapText="1"/>
    </xf>
    <xf numFmtId="0" fontId="30" fillId="0" borderId="21" xfId="0" applyFont="1" applyBorder="1" applyAlignment="1">
      <alignment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/>
    <xf numFmtId="0" fontId="23" fillId="0" borderId="6" xfId="0" applyFont="1" applyFill="1" applyBorder="1"/>
    <xf numFmtId="0" fontId="23" fillId="2" borderId="15" xfId="0" applyFont="1" applyFill="1" applyBorder="1" applyAlignment="1">
      <alignment wrapText="1"/>
    </xf>
    <xf numFmtId="0" fontId="23" fillId="2" borderId="21" xfId="0" applyFont="1" applyFill="1" applyBorder="1" applyAlignment="1">
      <alignment wrapText="1"/>
    </xf>
    <xf numFmtId="0" fontId="19" fillId="0" borderId="54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horizontal="center" wrapText="1"/>
    </xf>
    <xf numFmtId="0" fontId="44" fillId="0" borderId="55" xfId="0" applyFont="1" applyFill="1" applyBorder="1" applyAlignment="1">
      <alignment horizontal="center" vertical="center" wrapText="1"/>
    </xf>
    <xf numFmtId="0" fontId="44" fillId="0" borderId="37" xfId="0" applyFont="1" applyBorder="1" applyAlignment="1">
      <alignment horizont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4" fontId="50" fillId="0" borderId="0" xfId="0" applyNumberFormat="1" applyFont="1" applyFill="1" applyBorder="1" applyAlignment="1">
      <alignment horizontal="left" vertical="center" wrapText="1"/>
    </xf>
    <xf numFmtId="0" fontId="51" fillId="0" borderId="0" xfId="0" applyFont="1" applyFill="1" applyAlignment="1">
      <alignment horizontal="left" vertical="center"/>
    </xf>
    <xf numFmtId="0" fontId="48" fillId="0" borderId="46" xfId="0" applyFont="1" applyBorder="1" applyAlignment="1">
      <alignment vertical="center" wrapText="1"/>
    </xf>
    <xf numFmtId="0" fontId="52" fillId="0" borderId="20" xfId="0" applyFont="1" applyBorder="1" applyAlignment="1">
      <alignment vertical="center"/>
    </xf>
    <xf numFmtId="0" fontId="52" fillId="0" borderId="2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9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5"/>
  <sheetViews>
    <sheetView tabSelected="1" view="pageBreakPreview" topLeftCell="C103" zoomScale="50" zoomScaleNormal="50" zoomScaleSheetLayoutView="50" workbookViewId="0">
      <selection activeCell="C114" sqref="C114:AD114"/>
    </sheetView>
  </sheetViews>
  <sheetFormatPr defaultColWidth="9.6640625" defaultRowHeight="13.2" x14ac:dyDescent="0.25"/>
  <cols>
    <col min="1" max="1" width="39" hidden="1" customWidth="1"/>
    <col min="2" max="2" width="34" hidden="1" customWidth="1"/>
    <col min="3" max="3" width="21.6640625" customWidth="1"/>
    <col min="4" max="4" width="48" hidden="1" customWidth="1"/>
    <col min="5" max="5" width="41.33203125" hidden="1" customWidth="1"/>
    <col min="6" max="6" width="27.44140625" hidden="1" customWidth="1"/>
    <col min="7" max="7" width="22.6640625" hidden="1" customWidth="1"/>
    <col min="8" max="8" width="39" hidden="1" customWidth="1"/>
    <col min="9" max="9" width="26.33203125" hidden="1" customWidth="1"/>
    <col min="10" max="10" width="35" hidden="1" customWidth="1"/>
    <col min="11" max="11" width="25.44140625" hidden="1" customWidth="1"/>
    <col min="12" max="12" width="24.33203125" hidden="1" customWidth="1"/>
    <col min="13" max="13" width="41.6640625" hidden="1" customWidth="1"/>
    <col min="14" max="14" width="24.5546875" hidden="1" customWidth="1"/>
    <col min="15" max="15" width="20.33203125" hidden="1" customWidth="1"/>
    <col min="16" max="17" width="21.5546875" hidden="1" customWidth="1"/>
    <col min="18" max="18" width="21.6640625" hidden="1" customWidth="1"/>
    <col min="19" max="19" width="27.6640625" hidden="1" customWidth="1"/>
    <col min="20" max="20" width="5.44140625" hidden="1" customWidth="1"/>
    <col min="21" max="21" width="22.5546875" hidden="1" customWidth="1"/>
    <col min="22" max="22" width="46.5546875" hidden="1" customWidth="1"/>
    <col min="23" max="23" width="26.6640625" hidden="1" customWidth="1"/>
    <col min="24" max="24" width="30.44140625" hidden="1" customWidth="1"/>
    <col min="25" max="25" width="90" hidden="1" customWidth="1"/>
    <col min="26" max="26" width="26.33203125" customWidth="1"/>
    <col min="27" max="27" width="38.33203125" customWidth="1"/>
    <col min="28" max="28" width="50.6640625" customWidth="1"/>
    <col min="29" max="29" width="53.33203125" customWidth="1"/>
    <col min="30" max="30" width="55.6640625" customWidth="1"/>
    <col min="31" max="31" width="0.6640625" hidden="1" customWidth="1"/>
    <col min="32" max="32" width="20.44140625" style="21" customWidth="1"/>
    <col min="33" max="33" width="31.33203125" hidden="1" customWidth="1"/>
    <col min="34" max="34" width="54.5546875" hidden="1" customWidth="1"/>
    <col min="35" max="35" width="53.5546875" hidden="1" customWidth="1"/>
    <col min="36" max="36" width="20.33203125" hidden="1" customWidth="1"/>
    <col min="37" max="37" width="22" hidden="1" customWidth="1"/>
    <col min="38" max="38" width="47" hidden="1" customWidth="1"/>
    <col min="39" max="39" width="19.33203125" style="1" hidden="1" customWidth="1"/>
    <col min="40" max="40" width="27.6640625" style="1" hidden="1" customWidth="1"/>
    <col min="41" max="41" width="32" style="1" hidden="1" customWidth="1"/>
    <col min="42" max="42" width="21" style="1" hidden="1" customWidth="1"/>
    <col min="43" max="44" width="0" style="1" hidden="1" customWidth="1"/>
    <col min="45" max="45" width="29.88671875" style="1" customWidth="1"/>
    <col min="46" max="48" width="9.6640625" style="1"/>
  </cols>
  <sheetData>
    <row r="1" spans="2:48" ht="105.6" customHeight="1" x14ac:dyDescent="0.4">
      <c r="AD1" s="171" t="s">
        <v>124</v>
      </c>
    </row>
    <row r="2" spans="2:48" ht="87" customHeight="1" x14ac:dyDescent="0.25">
      <c r="AD2" s="393" t="s">
        <v>78</v>
      </c>
      <c r="AE2" s="261"/>
      <c r="AF2" s="261"/>
    </row>
    <row r="3" spans="2:48" s="2" customFormat="1" ht="23.4" customHeight="1" x14ac:dyDescent="0.4"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333"/>
      <c r="AE3" s="334"/>
      <c r="AF3" s="334"/>
      <c r="AG3" s="3"/>
      <c r="AH3" s="3"/>
      <c r="AI3" s="3"/>
      <c r="AJ3" s="3"/>
      <c r="AK3" s="3"/>
      <c r="AL3" s="3"/>
      <c r="AM3" s="54"/>
      <c r="AN3" s="54"/>
      <c r="AO3" s="54"/>
      <c r="AP3" s="55"/>
      <c r="AQ3" s="55"/>
      <c r="AR3" s="55"/>
      <c r="AS3" s="55"/>
      <c r="AT3" s="55"/>
      <c r="AU3" s="55"/>
      <c r="AV3" s="55"/>
    </row>
    <row r="4" spans="2:48" s="2" customFormat="1" ht="86.4" customHeight="1" thickBot="1" x14ac:dyDescent="0.35">
      <c r="C4" s="346" t="s">
        <v>47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"/>
      <c r="AH4" s="3"/>
      <c r="AI4" s="3"/>
      <c r="AJ4" s="3"/>
      <c r="AK4" s="3"/>
      <c r="AL4" s="3"/>
      <c r="AM4" s="54"/>
      <c r="AN4" s="54"/>
      <c r="AO4" s="54"/>
      <c r="AP4" s="55"/>
      <c r="AQ4" s="55"/>
      <c r="AR4" s="55"/>
      <c r="AS4" s="55"/>
      <c r="AT4" s="55"/>
      <c r="AU4" s="55"/>
      <c r="AV4" s="55"/>
    </row>
    <row r="5" spans="2:48" s="23" customFormat="1" ht="39.6" customHeight="1" thickBot="1" x14ac:dyDescent="0.35">
      <c r="B5" s="24"/>
      <c r="C5" s="330" t="s">
        <v>31</v>
      </c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2"/>
      <c r="AE5" s="59"/>
      <c r="AF5" s="161" t="s">
        <v>32</v>
      </c>
      <c r="AG5" s="131"/>
      <c r="AH5" s="131"/>
      <c r="AI5" s="131"/>
      <c r="AJ5" s="131"/>
      <c r="AK5" s="131"/>
      <c r="AL5" s="131"/>
      <c r="AM5" s="142"/>
      <c r="AN5" s="56"/>
      <c r="AO5" s="56"/>
      <c r="AP5" s="56"/>
      <c r="AQ5" s="56"/>
      <c r="AR5" s="56"/>
      <c r="AS5" s="56"/>
      <c r="AT5" s="56"/>
      <c r="AU5" s="56"/>
      <c r="AV5" s="56"/>
    </row>
    <row r="6" spans="2:48" s="23" customFormat="1" ht="35.4" customHeight="1" thickBot="1" x14ac:dyDescent="0.35">
      <c r="B6" s="24"/>
      <c r="C6" s="343" t="s">
        <v>48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5"/>
      <c r="AE6" s="38"/>
      <c r="AF6" s="49">
        <f>AF8+AF9+AF19+AF20+AF21+AF22+AF23+AF24+AF28+AF34+AF64+AF65+AF66+AF67+AF68+AF70+AF71+AF72</f>
        <v>762151</v>
      </c>
      <c r="AG6" s="158">
        <f t="shared" ref="AG6:AL6" si="0">AG8+AG9+AG19+AG20+AG21+AG22+AG23+AG24+AG28+AG34+AG64+AG65+AG66+AG67+AG68+AG70</f>
        <v>0</v>
      </c>
      <c r="AH6" s="49">
        <f t="shared" si="0"/>
        <v>0</v>
      </c>
      <c r="AI6" s="49">
        <f t="shared" si="0"/>
        <v>0</v>
      </c>
      <c r="AJ6" s="49">
        <f t="shared" si="0"/>
        <v>40769</v>
      </c>
      <c r="AK6" s="49">
        <f t="shared" si="0"/>
        <v>575978</v>
      </c>
      <c r="AL6" s="138">
        <f t="shared" si="0"/>
        <v>0</v>
      </c>
      <c r="AM6" s="169"/>
      <c r="AN6" s="143"/>
      <c r="AO6" s="56"/>
      <c r="AP6" s="56"/>
      <c r="AQ6" s="56"/>
      <c r="AR6" s="56"/>
      <c r="AS6" s="56"/>
      <c r="AT6" s="56"/>
      <c r="AU6" s="56"/>
      <c r="AV6" s="56"/>
    </row>
    <row r="7" spans="2:48" s="25" customFormat="1" ht="25.95" customHeight="1" thickBot="1" x14ac:dyDescent="0.35">
      <c r="B7" s="26"/>
      <c r="C7" s="338" t="s">
        <v>0</v>
      </c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40"/>
      <c r="AE7" s="27"/>
      <c r="AF7" s="40" t="s">
        <v>40</v>
      </c>
      <c r="AG7" s="28"/>
      <c r="AH7" s="28"/>
      <c r="AI7" s="28"/>
      <c r="AJ7" s="50"/>
      <c r="AK7" s="50"/>
      <c r="AL7" s="28"/>
      <c r="AM7" s="87"/>
      <c r="AN7" s="113"/>
      <c r="AO7" s="28"/>
      <c r="AP7" s="28"/>
      <c r="AQ7" s="28"/>
      <c r="AR7" s="28"/>
      <c r="AS7" s="28"/>
      <c r="AT7" s="28"/>
      <c r="AU7" s="28"/>
      <c r="AV7" s="28"/>
    </row>
    <row r="8" spans="2:48" s="25" customFormat="1" ht="66" customHeight="1" thickBot="1" x14ac:dyDescent="0.35">
      <c r="B8" s="26"/>
      <c r="C8" s="279" t="s">
        <v>59</v>
      </c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2"/>
      <c r="AE8" s="32"/>
      <c r="AF8" s="41">
        <f>12686+3105+6316</f>
        <v>22107</v>
      </c>
      <c r="AG8" s="28"/>
      <c r="AH8" s="28"/>
      <c r="AI8" s="28"/>
      <c r="AJ8" s="53">
        <v>3188</v>
      </c>
      <c r="AK8" s="70">
        <v>12751</v>
      </c>
      <c r="AL8" s="87"/>
      <c r="AM8" s="144"/>
      <c r="AN8" s="144"/>
      <c r="AO8" s="28"/>
      <c r="AP8" s="28"/>
      <c r="AQ8" s="28"/>
      <c r="AR8" s="28"/>
      <c r="AS8" s="28"/>
      <c r="AT8" s="28"/>
      <c r="AU8" s="28"/>
      <c r="AV8" s="28"/>
    </row>
    <row r="9" spans="2:48" s="25" customFormat="1" ht="90" customHeight="1" thickBot="1" x14ac:dyDescent="0.35">
      <c r="B9" s="26"/>
      <c r="C9" s="279" t="s">
        <v>60</v>
      </c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  <c r="AE9" s="32"/>
      <c r="AF9" s="42">
        <f>AF11+AF15+AF16+AF17+AF18</f>
        <v>367955</v>
      </c>
      <c r="AG9" s="90">
        <f t="shared" ref="AG9:AL9" si="1">AG11+AG15+AG16+AG17</f>
        <v>0</v>
      </c>
      <c r="AH9" s="42">
        <f t="shared" si="1"/>
        <v>0</v>
      </c>
      <c r="AI9" s="42">
        <f t="shared" si="1"/>
        <v>0</v>
      </c>
      <c r="AJ9" s="42">
        <f t="shared" si="1"/>
        <v>11277</v>
      </c>
      <c r="AK9" s="42">
        <f t="shared" si="1"/>
        <v>313498</v>
      </c>
      <c r="AL9" s="96">
        <f t="shared" si="1"/>
        <v>0</v>
      </c>
      <c r="AM9" s="145"/>
      <c r="AN9" s="145"/>
      <c r="AO9" s="28"/>
      <c r="AP9" s="28"/>
      <c r="AQ9" s="28"/>
      <c r="AR9" s="28"/>
      <c r="AS9" s="28"/>
      <c r="AT9" s="28"/>
      <c r="AU9" s="28"/>
      <c r="AV9" s="28"/>
    </row>
    <row r="10" spans="2:48" s="25" customFormat="1" ht="24.6" customHeight="1" x14ac:dyDescent="0.3">
      <c r="B10" s="26"/>
      <c r="C10" s="335" t="s">
        <v>1</v>
      </c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7"/>
      <c r="AE10" s="32"/>
      <c r="AF10" s="173"/>
      <c r="AG10" s="91"/>
      <c r="AH10" s="50"/>
      <c r="AI10" s="50"/>
      <c r="AJ10" s="50"/>
      <c r="AK10" s="50"/>
      <c r="AL10" s="97"/>
      <c r="AM10" s="66"/>
      <c r="AN10" s="113"/>
      <c r="AO10" s="28"/>
      <c r="AP10" s="28"/>
      <c r="AQ10" s="28"/>
      <c r="AR10" s="28"/>
      <c r="AS10" s="28"/>
      <c r="AT10" s="28"/>
      <c r="AU10" s="28"/>
      <c r="AV10" s="28"/>
    </row>
    <row r="11" spans="2:48" s="25" customFormat="1" ht="27" customHeight="1" x14ac:dyDescent="0.3">
      <c r="B11" s="29"/>
      <c r="C11" s="8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341" t="s">
        <v>30</v>
      </c>
      <c r="AA11" s="341"/>
      <c r="AB11" s="341"/>
      <c r="AC11" s="341"/>
      <c r="AD11" s="342"/>
      <c r="AE11" s="72"/>
      <c r="AF11" s="76">
        <f>AF13+AF14</f>
        <v>349662</v>
      </c>
      <c r="AG11" s="92">
        <f t="shared" ref="AG11:AL11" si="2">AG13+AG14</f>
        <v>0</v>
      </c>
      <c r="AH11" s="48">
        <f t="shared" si="2"/>
        <v>0</v>
      </c>
      <c r="AI11" s="48">
        <f t="shared" si="2"/>
        <v>0</v>
      </c>
      <c r="AJ11" s="48">
        <f t="shared" si="2"/>
        <v>10870</v>
      </c>
      <c r="AK11" s="48">
        <f t="shared" si="2"/>
        <v>299092</v>
      </c>
      <c r="AL11" s="98">
        <f t="shared" si="2"/>
        <v>0</v>
      </c>
      <c r="AM11" s="146"/>
      <c r="AN11" s="146"/>
      <c r="AO11" s="28"/>
      <c r="AP11" s="28"/>
      <c r="AQ11" s="28"/>
      <c r="AR11" s="28"/>
      <c r="AS11" s="28"/>
      <c r="AT11" s="28"/>
      <c r="AU11" s="28"/>
      <c r="AV11" s="28"/>
    </row>
    <row r="12" spans="2:48" s="25" customFormat="1" ht="23.4" customHeight="1" x14ac:dyDescent="0.3">
      <c r="B12" s="29"/>
      <c r="C12" s="8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188"/>
      <c r="AA12" s="381" t="s">
        <v>0</v>
      </c>
      <c r="AB12" s="382"/>
      <c r="AC12" s="382"/>
      <c r="AD12" s="383"/>
      <c r="AE12" s="72"/>
      <c r="AF12" s="174"/>
      <c r="AG12" s="91"/>
      <c r="AH12" s="50"/>
      <c r="AI12" s="50"/>
      <c r="AJ12" s="50"/>
      <c r="AK12" s="50"/>
      <c r="AL12" s="97"/>
      <c r="AM12" s="66"/>
      <c r="AN12" s="147"/>
      <c r="AO12" s="28"/>
      <c r="AP12" s="28"/>
      <c r="AQ12" s="28"/>
      <c r="AR12" s="28"/>
      <c r="AS12" s="28"/>
      <c r="AT12" s="28"/>
      <c r="AU12" s="28"/>
      <c r="AV12" s="28"/>
    </row>
    <row r="13" spans="2:48" s="25" customFormat="1" ht="30" customHeight="1" x14ac:dyDescent="0.3">
      <c r="B13" s="29"/>
      <c r="C13" s="88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188"/>
      <c r="AA13" s="341" t="s">
        <v>29</v>
      </c>
      <c r="AB13" s="417"/>
      <c r="AC13" s="417"/>
      <c r="AD13" s="418"/>
      <c r="AE13" s="32"/>
      <c r="AF13" s="76">
        <v>270516</v>
      </c>
      <c r="AG13" s="91"/>
      <c r="AH13" s="50"/>
      <c r="AI13" s="50"/>
      <c r="AJ13" s="53">
        <v>8086</v>
      </c>
      <c r="AK13" s="51">
        <v>228791</v>
      </c>
      <c r="AL13" s="97"/>
      <c r="AM13" s="148"/>
      <c r="AN13" s="149"/>
      <c r="AO13" s="28"/>
      <c r="AP13" s="28"/>
      <c r="AQ13" s="28"/>
      <c r="AR13" s="28"/>
      <c r="AS13" s="28"/>
      <c r="AT13" s="28"/>
      <c r="AU13" s="28"/>
      <c r="AV13" s="28"/>
    </row>
    <row r="14" spans="2:48" s="25" customFormat="1" ht="33.6" customHeight="1" x14ac:dyDescent="0.3">
      <c r="B14" s="29"/>
      <c r="C14" s="88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188"/>
      <c r="AA14" s="341" t="s">
        <v>38</v>
      </c>
      <c r="AB14" s="417"/>
      <c r="AC14" s="417"/>
      <c r="AD14" s="418"/>
      <c r="AE14" s="32"/>
      <c r="AF14" s="76">
        <v>79146</v>
      </c>
      <c r="AG14" s="91"/>
      <c r="AH14" s="50"/>
      <c r="AI14" s="50"/>
      <c r="AJ14" s="53">
        <v>2784</v>
      </c>
      <c r="AK14" s="51">
        <v>70301</v>
      </c>
      <c r="AL14" s="97"/>
      <c r="AM14" s="148"/>
      <c r="AN14" s="149"/>
      <c r="AO14" s="28"/>
      <c r="AP14" s="28"/>
      <c r="AQ14" s="28"/>
      <c r="AR14" s="28"/>
      <c r="AS14" s="28"/>
      <c r="AT14" s="28"/>
      <c r="AU14" s="28"/>
      <c r="AV14" s="28"/>
    </row>
    <row r="15" spans="2:48" s="25" customFormat="1" ht="34.200000000000003" customHeight="1" x14ac:dyDescent="0.3">
      <c r="B15" s="29"/>
      <c r="C15" s="8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341" t="s">
        <v>6</v>
      </c>
      <c r="AA15" s="417"/>
      <c r="AB15" s="417"/>
      <c r="AC15" s="417"/>
      <c r="AD15" s="418"/>
      <c r="AE15" s="32"/>
      <c r="AF15" s="76">
        <v>11855</v>
      </c>
      <c r="AG15" s="91"/>
      <c r="AH15" s="50"/>
      <c r="AI15" s="50"/>
      <c r="AJ15" s="53">
        <v>293</v>
      </c>
      <c r="AK15" s="51">
        <v>11014</v>
      </c>
      <c r="AL15" s="97"/>
      <c r="AM15" s="148"/>
      <c r="AN15" s="149"/>
      <c r="AO15" s="28"/>
      <c r="AP15" s="28"/>
      <c r="AQ15" s="28"/>
      <c r="AR15" s="28"/>
      <c r="AS15" s="28"/>
      <c r="AT15" s="28"/>
      <c r="AU15" s="28"/>
      <c r="AV15" s="28"/>
    </row>
    <row r="16" spans="2:48" s="25" customFormat="1" ht="65.400000000000006" customHeight="1" x14ac:dyDescent="0.3">
      <c r="B16" s="29"/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388" t="s">
        <v>34</v>
      </c>
      <c r="AA16" s="394"/>
      <c r="AB16" s="394"/>
      <c r="AC16" s="394"/>
      <c r="AD16" s="395"/>
      <c r="AE16" s="32"/>
      <c r="AF16" s="175">
        <v>52</v>
      </c>
      <c r="AG16" s="126"/>
      <c r="AH16" s="78"/>
      <c r="AI16" s="78"/>
      <c r="AJ16" s="127">
        <v>18</v>
      </c>
      <c r="AK16" s="128">
        <v>70</v>
      </c>
      <c r="AL16" s="129"/>
      <c r="AM16" s="148"/>
      <c r="AN16" s="149"/>
      <c r="AO16" s="28"/>
      <c r="AP16" s="28"/>
      <c r="AQ16" s="28"/>
      <c r="AR16" s="28"/>
      <c r="AS16" s="28"/>
      <c r="AT16" s="28"/>
      <c r="AU16" s="28"/>
      <c r="AV16" s="28"/>
    </row>
    <row r="17" spans="1:50" s="25" customFormat="1" ht="30" customHeight="1" x14ac:dyDescent="0.3">
      <c r="B17" s="29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388" t="s">
        <v>37</v>
      </c>
      <c r="AA17" s="394"/>
      <c r="AB17" s="394"/>
      <c r="AC17" s="394"/>
      <c r="AD17" s="395"/>
      <c r="AE17" s="183"/>
      <c r="AF17" s="176">
        <v>3582</v>
      </c>
      <c r="AG17" s="91"/>
      <c r="AH17" s="50"/>
      <c r="AI17" s="50"/>
      <c r="AJ17" s="73">
        <v>96</v>
      </c>
      <c r="AK17" s="70">
        <v>3322</v>
      </c>
      <c r="AL17" s="97"/>
      <c r="AM17" s="148"/>
      <c r="AN17" s="149"/>
      <c r="AO17" s="28"/>
      <c r="AP17" s="28"/>
      <c r="AQ17" s="28"/>
      <c r="AR17" s="28"/>
      <c r="AS17" s="28"/>
      <c r="AT17" s="28"/>
      <c r="AU17" s="28"/>
      <c r="AV17" s="28"/>
    </row>
    <row r="18" spans="1:50" s="25" customFormat="1" ht="30" customHeight="1" thickBot="1" x14ac:dyDescent="0.35">
      <c r="B18" s="29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88" t="s">
        <v>42</v>
      </c>
      <c r="AA18" s="413"/>
      <c r="AB18" s="413"/>
      <c r="AC18" s="413"/>
      <c r="AD18" s="414"/>
      <c r="AE18" s="184"/>
      <c r="AF18" s="244">
        <f>2738+66</f>
        <v>2804</v>
      </c>
      <c r="AG18" s="159"/>
      <c r="AH18" s="65"/>
      <c r="AI18" s="65"/>
      <c r="AJ18" s="67"/>
      <c r="AK18" s="68"/>
      <c r="AL18" s="139"/>
      <c r="AM18" s="148"/>
      <c r="AN18" s="149"/>
      <c r="AO18" s="28"/>
      <c r="AP18" s="28"/>
      <c r="AQ18" s="28"/>
      <c r="AR18" s="28"/>
      <c r="AS18" s="232"/>
      <c r="AT18" s="262"/>
      <c r="AU18" s="263"/>
      <c r="AV18" s="263"/>
      <c r="AW18" s="257"/>
      <c r="AX18" s="257"/>
    </row>
    <row r="19" spans="1:50" s="25" customFormat="1" ht="58.95" customHeight="1" thickBot="1" x14ac:dyDescent="0.35">
      <c r="B19" s="26"/>
      <c r="C19" s="279" t="s">
        <v>61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5"/>
      <c r="AE19" s="33"/>
      <c r="AF19" s="41">
        <f>2907+569</f>
        <v>3476</v>
      </c>
      <c r="AG19" s="82"/>
      <c r="AH19" s="82"/>
      <c r="AI19" s="82"/>
      <c r="AJ19" s="89"/>
      <c r="AK19" s="89"/>
      <c r="AL19" s="82"/>
      <c r="AM19" s="144"/>
      <c r="AN19" s="149"/>
      <c r="AO19" s="28"/>
      <c r="AP19" s="28"/>
      <c r="AQ19" s="28"/>
      <c r="AR19" s="28"/>
      <c r="AS19" s="28"/>
      <c r="AT19" s="28"/>
      <c r="AU19" s="28"/>
      <c r="AV19" s="28"/>
    </row>
    <row r="20" spans="1:50" s="25" customFormat="1" ht="64.5" customHeight="1" thickBot="1" x14ac:dyDescent="0.35">
      <c r="A20" s="28"/>
      <c r="B20" s="28"/>
      <c r="C20" s="279" t="s">
        <v>62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5"/>
      <c r="AE20" s="102"/>
      <c r="AF20" s="42">
        <f>1922+153</f>
        <v>2075</v>
      </c>
      <c r="AG20" s="103"/>
      <c r="AH20" s="103"/>
      <c r="AI20" s="103"/>
      <c r="AJ20" s="104"/>
      <c r="AK20" s="104"/>
      <c r="AL20" s="103"/>
      <c r="AM20" s="66">
        <v>153</v>
      </c>
      <c r="AN20" s="254" t="s">
        <v>104</v>
      </c>
      <c r="AO20" s="255"/>
      <c r="AP20" s="28"/>
      <c r="AQ20" s="28"/>
      <c r="AR20" s="28"/>
      <c r="AS20" s="28"/>
      <c r="AT20" s="28"/>
      <c r="AU20" s="28"/>
      <c r="AV20" s="28"/>
    </row>
    <row r="21" spans="1:50" s="25" customFormat="1" ht="71.25" customHeight="1" thickBot="1" x14ac:dyDescent="0.35">
      <c r="C21" s="279" t="s">
        <v>63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5"/>
      <c r="AE21" s="34"/>
      <c r="AF21" s="42">
        <f>1473+139</f>
        <v>1612</v>
      </c>
      <c r="AG21" s="28"/>
      <c r="AH21" s="28"/>
      <c r="AI21" s="28"/>
      <c r="AJ21" s="73">
        <v>248</v>
      </c>
      <c r="AK21" s="70">
        <v>1284</v>
      </c>
      <c r="AL21" s="28"/>
      <c r="AM21" s="66">
        <v>139</v>
      </c>
      <c r="AN21" s="254" t="s">
        <v>104</v>
      </c>
      <c r="AO21" s="255"/>
      <c r="AP21" s="28"/>
      <c r="AQ21" s="28"/>
      <c r="AR21" s="28"/>
      <c r="AS21" s="28"/>
      <c r="AT21" s="28"/>
      <c r="AU21" s="28"/>
      <c r="AV21" s="28"/>
    </row>
    <row r="22" spans="1:50" s="25" customFormat="1" ht="51.6" customHeight="1" thickBot="1" x14ac:dyDescent="0.35">
      <c r="C22" s="279" t="s">
        <v>64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5"/>
      <c r="AE22" s="34"/>
      <c r="AF22" s="42">
        <f>74-7</f>
        <v>67</v>
      </c>
      <c r="AG22" s="28"/>
      <c r="AH22" s="28"/>
      <c r="AI22" s="28"/>
      <c r="AJ22" s="50"/>
      <c r="AK22" s="50"/>
      <c r="AL22" s="28"/>
      <c r="AM22" s="144"/>
      <c r="AN22" s="144"/>
      <c r="AO22" s="28"/>
      <c r="AP22" s="28"/>
      <c r="AQ22" s="28"/>
      <c r="AR22" s="28"/>
      <c r="AS22" s="28"/>
      <c r="AT22" s="28"/>
      <c r="AU22" s="28"/>
      <c r="AV22" s="28"/>
    </row>
    <row r="23" spans="1:50" s="25" customFormat="1" ht="68.400000000000006" customHeight="1" thickBot="1" x14ac:dyDescent="0.35">
      <c r="C23" s="279" t="s">
        <v>65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5"/>
      <c r="AE23" s="34"/>
      <c r="AF23" s="42">
        <f>24216+686</f>
        <v>24902</v>
      </c>
      <c r="AG23" s="28"/>
      <c r="AH23" s="28"/>
      <c r="AI23" s="28"/>
      <c r="AJ23" s="50"/>
      <c r="AK23" s="50"/>
      <c r="AL23" s="28"/>
      <c r="AM23" s="144"/>
      <c r="AN23" s="144"/>
      <c r="AO23" s="28"/>
      <c r="AP23" s="28"/>
      <c r="AQ23" s="28"/>
      <c r="AR23" s="28"/>
      <c r="AS23" s="28"/>
      <c r="AT23" s="28"/>
      <c r="AU23" s="28"/>
      <c r="AV23" s="28"/>
    </row>
    <row r="24" spans="1:50" s="25" customFormat="1" ht="60" customHeight="1" thickBot="1" x14ac:dyDescent="0.35">
      <c r="C24" s="279" t="s">
        <v>66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5"/>
      <c r="AE24" s="34"/>
      <c r="AF24" s="42">
        <f>AF26+AF27</f>
        <v>24297</v>
      </c>
      <c r="AG24" s="114">
        <f t="shared" ref="AG24:AL24" si="3">AG26+AG27</f>
        <v>0</v>
      </c>
      <c r="AH24" s="112">
        <f t="shared" si="3"/>
        <v>0</v>
      </c>
      <c r="AI24" s="112">
        <f t="shared" si="3"/>
        <v>0</v>
      </c>
      <c r="AJ24" s="112">
        <f t="shared" si="3"/>
        <v>0</v>
      </c>
      <c r="AK24" s="112">
        <f t="shared" si="3"/>
        <v>0</v>
      </c>
      <c r="AL24" s="115">
        <f t="shared" si="3"/>
        <v>0</v>
      </c>
      <c r="AM24" s="145"/>
      <c r="AN24" s="145"/>
      <c r="AO24" s="28"/>
      <c r="AP24" s="28"/>
      <c r="AQ24" s="28"/>
      <c r="AR24" s="28"/>
      <c r="AS24" s="28"/>
      <c r="AT24" s="28"/>
      <c r="AU24" s="28"/>
      <c r="AV24" s="28"/>
    </row>
    <row r="25" spans="1:50" s="25" customFormat="1" ht="24" customHeight="1" x14ac:dyDescent="0.3">
      <c r="C25" s="402" t="s">
        <v>1</v>
      </c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4"/>
      <c r="AE25" s="34"/>
      <c r="AF25" s="74"/>
      <c r="AG25" s="28"/>
      <c r="AH25" s="28"/>
      <c r="AI25" s="28"/>
      <c r="AJ25" s="62"/>
      <c r="AK25" s="62"/>
      <c r="AL25" s="28"/>
      <c r="AM25" s="66"/>
      <c r="AN25" s="113"/>
      <c r="AO25" s="28"/>
      <c r="AP25" s="28"/>
      <c r="AQ25" s="28"/>
      <c r="AR25" s="28"/>
      <c r="AS25" s="28"/>
      <c r="AT25" s="28"/>
      <c r="AU25" s="28"/>
      <c r="AV25" s="28"/>
    </row>
    <row r="26" spans="1:50" s="25" customFormat="1" ht="31.5" customHeight="1" x14ac:dyDescent="0.3">
      <c r="C26" s="75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386" t="s">
        <v>4</v>
      </c>
      <c r="AA26" s="386"/>
      <c r="AB26" s="386"/>
      <c r="AC26" s="386"/>
      <c r="AD26" s="387"/>
      <c r="AE26" s="34"/>
      <c r="AF26" s="76">
        <f>24300-1989</f>
        <v>22311</v>
      </c>
      <c r="AG26" s="28"/>
      <c r="AH26" s="28"/>
      <c r="AI26" s="28"/>
      <c r="AJ26" s="50"/>
      <c r="AK26" s="50"/>
      <c r="AL26" s="28"/>
      <c r="AM26" s="144"/>
      <c r="AN26" s="149"/>
      <c r="AO26" s="28"/>
      <c r="AP26" s="28"/>
      <c r="AQ26" s="28"/>
      <c r="AR26" s="28"/>
      <c r="AS26" s="28"/>
      <c r="AT26" s="28"/>
      <c r="AU26" s="28"/>
      <c r="AV26" s="28"/>
    </row>
    <row r="27" spans="1:50" s="25" customFormat="1" ht="30" customHeight="1" thickBot="1" x14ac:dyDescent="0.35">
      <c r="C27" s="77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408" t="s">
        <v>5</v>
      </c>
      <c r="AA27" s="408"/>
      <c r="AB27" s="408"/>
      <c r="AC27" s="408"/>
      <c r="AD27" s="409"/>
      <c r="AE27" s="34"/>
      <c r="AF27" s="175">
        <f>1852+134</f>
        <v>1986</v>
      </c>
      <c r="AG27" s="28"/>
      <c r="AH27" s="28"/>
      <c r="AI27" s="28"/>
      <c r="AJ27" s="78"/>
      <c r="AK27" s="78"/>
      <c r="AL27" s="28"/>
      <c r="AM27" s="66">
        <v>134</v>
      </c>
      <c r="AN27" s="254" t="s">
        <v>104</v>
      </c>
      <c r="AO27" s="255"/>
      <c r="AP27" s="28"/>
      <c r="AQ27" s="28"/>
      <c r="AR27" s="28"/>
      <c r="AS27" s="28"/>
      <c r="AT27" s="28"/>
      <c r="AU27" s="28"/>
      <c r="AV27" s="28"/>
    </row>
    <row r="28" spans="1:50" s="25" customFormat="1" ht="54" customHeight="1" thickBot="1" x14ac:dyDescent="0.35">
      <c r="C28" s="419" t="s">
        <v>67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1"/>
      <c r="AE28" s="37"/>
      <c r="AF28" s="42">
        <f>AF30+AF31+AF32</f>
        <v>20632</v>
      </c>
      <c r="AG28" s="114">
        <f t="shared" ref="AG28:AL28" si="4">AG30+AG31+AG32</f>
        <v>0</v>
      </c>
      <c r="AH28" s="112">
        <f t="shared" si="4"/>
        <v>0</v>
      </c>
      <c r="AI28" s="112">
        <f t="shared" si="4"/>
        <v>0</v>
      </c>
      <c r="AJ28" s="112">
        <f t="shared" si="4"/>
        <v>0</v>
      </c>
      <c r="AK28" s="112">
        <f t="shared" si="4"/>
        <v>0</v>
      </c>
      <c r="AL28" s="115">
        <f t="shared" si="4"/>
        <v>0</v>
      </c>
      <c r="AM28" s="216"/>
      <c r="AN28" s="216"/>
      <c r="AO28" s="28"/>
      <c r="AP28" s="28"/>
      <c r="AQ28" s="28"/>
      <c r="AR28" s="28"/>
      <c r="AS28" s="28"/>
      <c r="AT28" s="28"/>
      <c r="AU28" s="28"/>
      <c r="AV28" s="28"/>
    </row>
    <row r="29" spans="1:50" s="25" customFormat="1" ht="24.6" customHeight="1" x14ac:dyDescent="0.3">
      <c r="C29" s="402" t="s">
        <v>1</v>
      </c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4"/>
      <c r="AE29" s="34"/>
      <c r="AF29" s="74"/>
      <c r="AG29" s="116"/>
      <c r="AH29" s="117"/>
      <c r="AI29" s="117"/>
      <c r="AJ29" s="117"/>
      <c r="AK29" s="117"/>
      <c r="AL29" s="118"/>
      <c r="AM29" s="66"/>
      <c r="AN29" s="113"/>
      <c r="AO29" s="28"/>
      <c r="AP29" s="28"/>
      <c r="AQ29" s="28"/>
      <c r="AR29" s="28"/>
      <c r="AS29" s="28"/>
      <c r="AT29" s="28"/>
      <c r="AU29" s="28"/>
      <c r="AV29" s="28"/>
    </row>
    <row r="30" spans="1:50" s="25" customFormat="1" ht="46.95" customHeight="1" x14ac:dyDescent="0.3">
      <c r="C30" s="61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396" t="s">
        <v>27</v>
      </c>
      <c r="AA30" s="396"/>
      <c r="AB30" s="396"/>
      <c r="AC30" s="396"/>
      <c r="AD30" s="397"/>
      <c r="AE30" s="34"/>
      <c r="AF30" s="76">
        <f>20917-194+1091-2180</f>
        <v>19634</v>
      </c>
      <c r="AG30" s="116"/>
      <c r="AH30" s="117"/>
      <c r="AI30" s="117"/>
      <c r="AJ30" s="117"/>
      <c r="AK30" s="117"/>
      <c r="AL30" s="118"/>
      <c r="AM30" s="219">
        <v>-2180</v>
      </c>
      <c r="AN30" s="254" t="s">
        <v>104</v>
      </c>
      <c r="AO30" s="255"/>
      <c r="AP30" s="28"/>
      <c r="AQ30" s="28"/>
      <c r="AR30" s="28"/>
      <c r="AS30" s="28"/>
      <c r="AT30" s="28"/>
      <c r="AU30" s="28"/>
      <c r="AV30" s="28"/>
    </row>
    <row r="31" spans="1:50" s="25" customFormat="1" ht="50.4" customHeight="1" thickBot="1" x14ac:dyDescent="0.35">
      <c r="C31" s="189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430" t="s">
        <v>33</v>
      </c>
      <c r="AA31" s="430"/>
      <c r="AB31" s="430"/>
      <c r="AC31" s="430"/>
      <c r="AD31" s="431"/>
      <c r="AE31" s="64"/>
      <c r="AF31" s="177">
        <f>778-16+40</f>
        <v>802</v>
      </c>
      <c r="AG31" s="119"/>
      <c r="AH31" s="120"/>
      <c r="AI31" s="120"/>
      <c r="AJ31" s="120"/>
      <c r="AK31" s="120"/>
      <c r="AL31" s="121"/>
      <c r="AM31" s="220"/>
      <c r="AN31" s="147"/>
      <c r="AO31" s="28"/>
      <c r="AP31" s="28"/>
      <c r="AQ31" s="28"/>
      <c r="AR31" s="28"/>
      <c r="AS31" s="28"/>
      <c r="AT31" s="28"/>
      <c r="AU31" s="28"/>
      <c r="AV31" s="28"/>
    </row>
    <row r="32" spans="1:50" s="25" customFormat="1" ht="49.95" customHeight="1" thickBot="1" x14ac:dyDescent="0.35">
      <c r="C32" s="63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398" t="s">
        <v>28</v>
      </c>
      <c r="AA32" s="398"/>
      <c r="AB32" s="398"/>
      <c r="AC32" s="398"/>
      <c r="AD32" s="399"/>
      <c r="AE32" s="35"/>
      <c r="AF32" s="215">
        <f>209-2+11-22</f>
        <v>196</v>
      </c>
      <c r="AG32" s="122"/>
      <c r="AH32" s="122"/>
      <c r="AI32" s="122"/>
      <c r="AJ32" s="123"/>
      <c r="AK32" s="123"/>
      <c r="AL32" s="122"/>
      <c r="AM32" s="219">
        <v>-22</v>
      </c>
      <c r="AN32" s="254" t="s">
        <v>104</v>
      </c>
      <c r="AO32" s="255"/>
      <c r="AP32" s="28"/>
      <c r="AQ32" s="28"/>
      <c r="AR32" s="28"/>
      <c r="AS32" s="28"/>
      <c r="AT32" s="28"/>
      <c r="AU32" s="28"/>
      <c r="AV32" s="28"/>
    </row>
    <row r="33" spans="3:48" ht="123" hidden="1" customHeight="1" thickBot="1" x14ac:dyDescent="0.65">
      <c r="C33" s="410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2"/>
      <c r="AE33" s="36"/>
      <c r="AF33" s="43"/>
      <c r="AG33" s="6"/>
      <c r="AH33" s="6"/>
      <c r="AI33" s="6"/>
      <c r="AJ33" s="79"/>
      <c r="AK33" s="79"/>
      <c r="AL33" s="6"/>
      <c r="AM33" s="66"/>
      <c r="AN33" s="113"/>
    </row>
    <row r="34" spans="3:48" s="25" customFormat="1" ht="69" customHeight="1" thickBot="1" x14ac:dyDescent="0.35">
      <c r="C34" s="434" t="s">
        <v>68</v>
      </c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6"/>
      <c r="AE34" s="34"/>
      <c r="AF34" s="47">
        <f>AF36+AF41</f>
        <v>278092</v>
      </c>
      <c r="AG34" s="93">
        <f t="shared" ref="AG34:AL34" si="5">AG36+AG41</f>
        <v>0</v>
      </c>
      <c r="AH34" s="47">
        <f t="shared" si="5"/>
        <v>0</v>
      </c>
      <c r="AI34" s="47">
        <f t="shared" si="5"/>
        <v>0</v>
      </c>
      <c r="AJ34" s="47">
        <f t="shared" si="5"/>
        <v>26056</v>
      </c>
      <c r="AK34" s="47">
        <f t="shared" si="5"/>
        <v>248445</v>
      </c>
      <c r="AL34" s="99">
        <f t="shared" si="5"/>
        <v>0</v>
      </c>
      <c r="AM34" s="145"/>
      <c r="AN34" s="145"/>
      <c r="AO34" s="28"/>
      <c r="AP34" s="28"/>
      <c r="AQ34" s="28"/>
      <c r="AR34" s="28"/>
      <c r="AS34" s="28"/>
      <c r="AT34" s="28"/>
      <c r="AU34" s="28"/>
      <c r="AV34" s="28"/>
    </row>
    <row r="35" spans="3:48" s="25" customFormat="1" ht="27.6" customHeight="1" x14ac:dyDescent="0.3">
      <c r="C35" s="424" t="s">
        <v>1</v>
      </c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6"/>
      <c r="AE35" s="37"/>
      <c r="AF35" s="178"/>
      <c r="AG35" s="28"/>
      <c r="AH35" s="28"/>
      <c r="AI35" s="28"/>
      <c r="AJ35" s="50"/>
      <c r="AK35" s="50"/>
      <c r="AL35" s="28"/>
      <c r="AM35" s="66"/>
      <c r="AN35" s="147"/>
      <c r="AO35" s="28"/>
      <c r="AP35" s="28"/>
      <c r="AQ35" s="28"/>
      <c r="AR35" s="28"/>
      <c r="AS35" s="28"/>
      <c r="AT35" s="28"/>
      <c r="AU35" s="28"/>
      <c r="AV35" s="28"/>
    </row>
    <row r="36" spans="3:48" s="25" customFormat="1" ht="22.5" customHeight="1" x14ac:dyDescent="0.3">
      <c r="C36" s="80"/>
      <c r="D36" s="187" t="s">
        <v>2</v>
      </c>
      <c r="E36" s="187" t="s">
        <v>2</v>
      </c>
      <c r="F36" s="187" t="s">
        <v>2</v>
      </c>
      <c r="G36" s="187" t="s">
        <v>2</v>
      </c>
      <c r="H36" s="187" t="s">
        <v>2</v>
      </c>
      <c r="I36" s="187" t="s">
        <v>2</v>
      </c>
      <c r="J36" s="187" t="s">
        <v>2</v>
      </c>
      <c r="K36" s="187" t="s">
        <v>2</v>
      </c>
      <c r="L36" s="187" t="s">
        <v>2</v>
      </c>
      <c r="M36" s="187" t="s">
        <v>2</v>
      </c>
      <c r="N36" s="187" t="s">
        <v>2</v>
      </c>
      <c r="O36" s="187" t="s">
        <v>2</v>
      </c>
      <c r="P36" s="187" t="s">
        <v>2</v>
      </c>
      <c r="Q36" s="187" t="s">
        <v>2</v>
      </c>
      <c r="R36" s="187" t="s">
        <v>2</v>
      </c>
      <c r="S36" s="187" t="s">
        <v>2</v>
      </c>
      <c r="T36" s="187" t="s">
        <v>2</v>
      </c>
      <c r="U36" s="187" t="s">
        <v>2</v>
      </c>
      <c r="V36" s="187" t="s">
        <v>2</v>
      </c>
      <c r="W36" s="187" t="s">
        <v>2</v>
      </c>
      <c r="X36" s="187" t="s">
        <v>2</v>
      </c>
      <c r="Y36" s="187" t="s">
        <v>2</v>
      </c>
      <c r="Z36" s="388" t="s">
        <v>39</v>
      </c>
      <c r="AA36" s="389"/>
      <c r="AB36" s="389"/>
      <c r="AC36" s="389"/>
      <c r="AD36" s="390"/>
      <c r="AE36" s="34"/>
      <c r="AF36" s="76">
        <f>AF38+AF39+AF40</f>
        <v>273433</v>
      </c>
      <c r="AG36" s="94">
        <f t="shared" ref="AG36:AL36" si="6">AG38+AG39+AG40</f>
        <v>0</v>
      </c>
      <c r="AH36" s="76">
        <f t="shared" si="6"/>
        <v>0</v>
      </c>
      <c r="AI36" s="76">
        <f t="shared" si="6"/>
        <v>0</v>
      </c>
      <c r="AJ36" s="76">
        <f t="shared" si="6"/>
        <v>25726</v>
      </c>
      <c r="AK36" s="76">
        <f t="shared" si="6"/>
        <v>243911</v>
      </c>
      <c r="AL36" s="100">
        <f t="shared" si="6"/>
        <v>0</v>
      </c>
      <c r="AM36" s="146"/>
      <c r="AN36" s="146"/>
      <c r="AO36" s="28"/>
      <c r="AP36" s="28"/>
      <c r="AQ36" s="28"/>
      <c r="AR36" s="28"/>
      <c r="AS36" s="28"/>
      <c r="AT36" s="28"/>
      <c r="AU36" s="28"/>
      <c r="AV36" s="28"/>
    </row>
    <row r="37" spans="3:48" s="25" customFormat="1" ht="21.6" customHeight="1" x14ac:dyDescent="0.3">
      <c r="C37" s="80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422" t="s">
        <v>0</v>
      </c>
      <c r="AB37" s="422"/>
      <c r="AC37" s="422"/>
      <c r="AD37" s="423"/>
      <c r="AE37" s="34"/>
      <c r="AF37" s="76"/>
      <c r="AG37" s="28"/>
      <c r="AH37" s="28"/>
      <c r="AI37" s="28"/>
      <c r="AJ37" s="50"/>
      <c r="AK37" s="81"/>
      <c r="AL37" s="28"/>
      <c r="AM37" s="144"/>
      <c r="AN37" s="149"/>
      <c r="AO37" s="28"/>
      <c r="AP37" s="28"/>
      <c r="AQ37" s="28"/>
      <c r="AR37" s="28"/>
      <c r="AS37" s="28"/>
      <c r="AT37" s="28"/>
      <c r="AU37" s="28"/>
      <c r="AV37" s="28"/>
    </row>
    <row r="38" spans="3:48" s="25" customFormat="1" ht="28.5" customHeight="1" x14ac:dyDescent="0.3">
      <c r="C38" s="80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341" t="s">
        <v>29</v>
      </c>
      <c r="AB38" s="341"/>
      <c r="AC38" s="341"/>
      <c r="AD38" s="342"/>
      <c r="AE38" s="34"/>
      <c r="AF38" s="76">
        <v>200277</v>
      </c>
      <c r="AG38" s="28"/>
      <c r="AH38" s="28"/>
      <c r="AI38" s="28"/>
      <c r="AJ38" s="53">
        <v>17474</v>
      </c>
      <c r="AK38" s="81">
        <v>184586</v>
      </c>
      <c r="AL38" s="28"/>
      <c r="AM38" s="148"/>
      <c r="AN38" s="149"/>
      <c r="AO38" s="28"/>
      <c r="AP38" s="28"/>
      <c r="AQ38" s="28"/>
      <c r="AR38" s="28"/>
      <c r="AS38" s="28"/>
      <c r="AT38" s="28"/>
      <c r="AU38" s="28"/>
      <c r="AV38" s="28"/>
    </row>
    <row r="39" spans="3:48" s="25" customFormat="1" ht="28.2" customHeight="1" x14ac:dyDescent="0.3">
      <c r="C39" s="80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432" t="s">
        <v>35</v>
      </c>
      <c r="AB39" s="432"/>
      <c r="AC39" s="432"/>
      <c r="AD39" s="433"/>
      <c r="AE39" s="34"/>
      <c r="AF39" s="76">
        <v>30682</v>
      </c>
      <c r="AG39" s="28"/>
      <c r="AH39" s="28"/>
      <c r="AI39" s="28"/>
      <c r="AJ39" s="53">
        <v>4982</v>
      </c>
      <c r="AK39" s="81">
        <v>20724</v>
      </c>
      <c r="AL39" s="28"/>
      <c r="AM39" s="148"/>
      <c r="AN39" s="149"/>
      <c r="AO39" s="28"/>
      <c r="AP39" s="28"/>
      <c r="AQ39" s="28"/>
      <c r="AR39" s="28"/>
      <c r="AS39" s="28"/>
      <c r="AT39" s="28"/>
      <c r="AU39" s="28"/>
      <c r="AV39" s="28"/>
    </row>
    <row r="40" spans="3:48" s="25" customFormat="1" ht="28.2" customHeight="1" x14ac:dyDescent="0.3">
      <c r="C40" s="80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437" t="s">
        <v>36</v>
      </c>
      <c r="AB40" s="438"/>
      <c r="AC40" s="438"/>
      <c r="AD40" s="439"/>
      <c r="AE40" s="34"/>
      <c r="AF40" s="76">
        <v>42474</v>
      </c>
      <c r="AG40" s="28"/>
      <c r="AH40" s="28"/>
      <c r="AI40" s="28"/>
      <c r="AJ40" s="53">
        <v>3270</v>
      </c>
      <c r="AK40" s="81">
        <v>38601</v>
      </c>
      <c r="AL40" s="28"/>
      <c r="AM40" s="148"/>
      <c r="AN40" s="149"/>
      <c r="AO40" s="28"/>
      <c r="AP40" s="28"/>
      <c r="AQ40" s="28"/>
      <c r="AR40" s="28"/>
      <c r="AS40" s="28"/>
      <c r="AT40" s="28"/>
      <c r="AU40" s="28"/>
      <c r="AV40" s="28"/>
    </row>
    <row r="41" spans="3:48" s="25" customFormat="1" ht="32.700000000000003" customHeight="1" thickBot="1" x14ac:dyDescent="0.35">
      <c r="C41" s="189"/>
      <c r="D41" s="195" t="s">
        <v>3</v>
      </c>
      <c r="E41" s="195" t="s">
        <v>3</v>
      </c>
      <c r="F41" s="195" t="s">
        <v>3</v>
      </c>
      <c r="G41" s="195" t="s">
        <v>3</v>
      </c>
      <c r="H41" s="195" t="s">
        <v>3</v>
      </c>
      <c r="I41" s="195" t="s">
        <v>3</v>
      </c>
      <c r="J41" s="195" t="s">
        <v>3</v>
      </c>
      <c r="K41" s="195" t="s">
        <v>3</v>
      </c>
      <c r="L41" s="195" t="s">
        <v>3</v>
      </c>
      <c r="M41" s="195" t="s">
        <v>3</v>
      </c>
      <c r="N41" s="195" t="s">
        <v>3</v>
      </c>
      <c r="O41" s="195" t="s">
        <v>3</v>
      </c>
      <c r="P41" s="195" t="s">
        <v>3</v>
      </c>
      <c r="Q41" s="195" t="s">
        <v>3</v>
      </c>
      <c r="R41" s="195" t="s">
        <v>3</v>
      </c>
      <c r="S41" s="195" t="s">
        <v>3</v>
      </c>
      <c r="T41" s="195" t="s">
        <v>3</v>
      </c>
      <c r="U41" s="195" t="s">
        <v>3</v>
      </c>
      <c r="V41" s="195" t="s">
        <v>3</v>
      </c>
      <c r="W41" s="195" t="s">
        <v>3</v>
      </c>
      <c r="X41" s="195" t="s">
        <v>3</v>
      </c>
      <c r="Y41" s="195" t="s">
        <v>3</v>
      </c>
      <c r="Z41" s="440" t="s">
        <v>6</v>
      </c>
      <c r="AA41" s="411"/>
      <c r="AB41" s="411"/>
      <c r="AC41" s="411"/>
      <c r="AD41" s="441"/>
      <c r="AE41" s="64"/>
      <c r="AF41" s="177">
        <v>4659</v>
      </c>
      <c r="AG41" s="82"/>
      <c r="AH41" s="82"/>
      <c r="AI41" s="82"/>
      <c r="AJ41" s="83">
        <v>330</v>
      </c>
      <c r="AK41" s="84">
        <v>4534</v>
      </c>
      <c r="AL41" s="82"/>
      <c r="AM41" s="148"/>
      <c r="AN41" s="149"/>
      <c r="AO41" s="28"/>
      <c r="AP41" s="28"/>
      <c r="AQ41" s="28"/>
      <c r="AR41" s="28"/>
      <c r="AS41" s="28"/>
      <c r="AT41" s="28"/>
      <c r="AU41" s="28"/>
      <c r="AV41" s="28"/>
    </row>
    <row r="42" spans="3:48" s="30" customFormat="1" ht="40.200000000000003" hidden="1" customHeight="1" thickBot="1" x14ac:dyDescent="0.35">
      <c r="C42" s="448" t="s">
        <v>10</v>
      </c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  <c r="U42" s="449"/>
      <c r="V42" s="449"/>
      <c r="W42" s="449"/>
      <c r="X42" s="449"/>
      <c r="Y42" s="449"/>
      <c r="Z42" s="449"/>
      <c r="AA42" s="449"/>
      <c r="AB42" s="449"/>
      <c r="AC42" s="449"/>
      <c r="AD42" s="450"/>
      <c r="AE42" s="44"/>
      <c r="AF42" s="41">
        <f>AF44+AF45</f>
        <v>55000</v>
      </c>
      <c r="AJ42" s="69"/>
      <c r="AK42" s="69"/>
      <c r="AM42" s="66"/>
      <c r="AN42" s="113"/>
      <c r="AO42" s="57"/>
      <c r="AP42" s="57"/>
      <c r="AQ42" s="57"/>
      <c r="AR42" s="57"/>
      <c r="AS42" s="57"/>
      <c r="AT42" s="57"/>
      <c r="AU42" s="57"/>
      <c r="AV42" s="57"/>
    </row>
    <row r="43" spans="3:48" s="25" customFormat="1" ht="25.2" hidden="1" customHeight="1" thickBot="1" x14ac:dyDescent="0.35">
      <c r="C43" s="405" t="s">
        <v>0</v>
      </c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7"/>
      <c r="AE43" s="32"/>
      <c r="AF43" s="45"/>
      <c r="AJ43" s="50"/>
      <c r="AK43" s="50"/>
      <c r="AM43" s="66"/>
      <c r="AN43" s="113"/>
      <c r="AO43" s="28"/>
      <c r="AP43" s="28"/>
      <c r="AQ43" s="28"/>
      <c r="AR43" s="28"/>
      <c r="AS43" s="28"/>
      <c r="AT43" s="28"/>
      <c r="AU43" s="28"/>
      <c r="AV43" s="28"/>
    </row>
    <row r="44" spans="3:48" s="25" customFormat="1" ht="24.6" hidden="1" customHeight="1" thickBot="1" x14ac:dyDescent="0.35">
      <c r="C44" s="288" t="s">
        <v>7</v>
      </c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90"/>
      <c r="AE44" s="34"/>
      <c r="AF44" s="42">
        <v>50000</v>
      </c>
      <c r="AJ44" s="50"/>
      <c r="AK44" s="50"/>
      <c r="AM44" s="66"/>
      <c r="AN44" s="113"/>
      <c r="AO44" s="28"/>
      <c r="AP44" s="28"/>
      <c r="AQ44" s="28"/>
      <c r="AR44" s="28"/>
      <c r="AS44" s="28"/>
      <c r="AT44" s="28"/>
      <c r="AU44" s="28"/>
      <c r="AV44" s="28"/>
    </row>
    <row r="45" spans="3:48" s="25" customFormat="1" ht="61.95" hidden="1" customHeight="1" thickBot="1" x14ac:dyDescent="0.35">
      <c r="C45" s="378" t="s">
        <v>20</v>
      </c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1"/>
      <c r="AE45" s="34"/>
      <c r="AF45" s="41">
        <v>5000</v>
      </c>
      <c r="AJ45" s="50"/>
      <c r="AK45" s="50"/>
      <c r="AM45" s="66"/>
      <c r="AN45" s="113"/>
      <c r="AO45" s="28"/>
      <c r="AP45" s="28"/>
      <c r="AQ45" s="28"/>
      <c r="AR45" s="28"/>
      <c r="AS45" s="28"/>
      <c r="AT45" s="28"/>
      <c r="AU45" s="28"/>
      <c r="AV45" s="28"/>
    </row>
    <row r="46" spans="3:48" s="31" customFormat="1" ht="39" hidden="1" customHeight="1" thickBot="1" x14ac:dyDescent="0.35">
      <c r="C46" s="427" t="s">
        <v>9</v>
      </c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9"/>
      <c r="AE46" s="44"/>
      <c r="AF46" s="41">
        <f>AF48+AF49+AF50+AF51+AF52+AF53+AF54+AF55+AF56+AF57+AF58+AF59+AF60+AF61+AF62</f>
        <v>324010.92</v>
      </c>
      <c r="AJ46" s="52"/>
      <c r="AK46" s="52"/>
      <c r="AM46" s="150"/>
      <c r="AN46" s="151"/>
      <c r="AO46" s="58"/>
      <c r="AP46" s="58"/>
      <c r="AQ46" s="58"/>
      <c r="AR46" s="58"/>
      <c r="AS46" s="58"/>
      <c r="AT46" s="58"/>
      <c r="AU46" s="58"/>
      <c r="AV46" s="58"/>
    </row>
    <row r="47" spans="3:48" s="25" customFormat="1" ht="23.7" hidden="1" customHeight="1" thickBot="1" x14ac:dyDescent="0.35">
      <c r="C47" s="405" t="s">
        <v>0</v>
      </c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7"/>
      <c r="AE47" s="34"/>
      <c r="AF47" s="41"/>
      <c r="AJ47" s="50"/>
      <c r="AK47" s="50"/>
      <c r="AM47" s="66"/>
      <c r="AN47" s="113"/>
      <c r="AO47" s="28"/>
      <c r="AP47" s="28"/>
      <c r="AQ47" s="28"/>
      <c r="AR47" s="28"/>
      <c r="AS47" s="28"/>
      <c r="AT47" s="28"/>
      <c r="AU47" s="28"/>
      <c r="AV47" s="28"/>
    </row>
    <row r="48" spans="3:48" s="25" customFormat="1" ht="48.6" hidden="1" customHeight="1" thickBot="1" x14ac:dyDescent="0.35">
      <c r="C48" s="378" t="s">
        <v>8</v>
      </c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  <c r="AC48" s="415"/>
      <c r="AD48" s="416"/>
      <c r="AE48" s="34"/>
      <c r="AF48" s="41">
        <v>781</v>
      </c>
      <c r="AJ48" s="50"/>
      <c r="AK48" s="50"/>
      <c r="AM48" s="66"/>
      <c r="AN48" s="113"/>
      <c r="AO48" s="28"/>
      <c r="AP48" s="28"/>
      <c r="AQ48" s="28"/>
      <c r="AR48" s="28"/>
      <c r="AS48" s="28"/>
      <c r="AT48" s="28"/>
      <c r="AU48" s="28"/>
      <c r="AV48" s="28"/>
    </row>
    <row r="49" spans="3:52" s="25" customFormat="1" ht="36.6" hidden="1" customHeight="1" thickBot="1" x14ac:dyDescent="0.35">
      <c r="C49" s="378" t="s">
        <v>12</v>
      </c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6"/>
      <c r="AE49" s="34"/>
      <c r="AF49" s="41">
        <v>158</v>
      </c>
      <c r="AJ49" s="50"/>
      <c r="AK49" s="50"/>
      <c r="AM49" s="66"/>
      <c r="AN49" s="113"/>
      <c r="AO49" s="28"/>
      <c r="AP49" s="28"/>
      <c r="AQ49" s="28"/>
      <c r="AR49" s="28"/>
      <c r="AS49" s="28"/>
      <c r="AT49" s="28"/>
      <c r="AU49" s="28"/>
      <c r="AV49" s="28"/>
    </row>
    <row r="50" spans="3:52" s="25" customFormat="1" ht="57" hidden="1" customHeight="1" thickBot="1" x14ac:dyDescent="0.35">
      <c r="C50" s="378" t="s">
        <v>15</v>
      </c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  <c r="AC50" s="400"/>
      <c r="AD50" s="401"/>
      <c r="AE50" s="34"/>
      <c r="AF50" s="41">
        <v>4521</v>
      </c>
      <c r="AJ50" s="50"/>
      <c r="AK50" s="50"/>
      <c r="AM50" s="66"/>
      <c r="AN50" s="113"/>
      <c r="AO50" s="28"/>
      <c r="AP50" s="28"/>
      <c r="AQ50" s="28"/>
      <c r="AR50" s="28"/>
      <c r="AS50" s="28"/>
      <c r="AT50" s="28"/>
      <c r="AU50" s="28"/>
      <c r="AV50" s="28"/>
    </row>
    <row r="51" spans="3:52" s="25" customFormat="1" ht="57" hidden="1" customHeight="1" thickBot="1" x14ac:dyDescent="0.35">
      <c r="C51" s="378" t="s">
        <v>14</v>
      </c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4"/>
      <c r="AE51" s="34"/>
      <c r="AF51" s="41">
        <f>98250+84653.26</f>
        <v>182903.26</v>
      </c>
      <c r="AJ51" s="50"/>
      <c r="AK51" s="50"/>
      <c r="AM51" s="66"/>
      <c r="AN51" s="113"/>
      <c r="AO51" s="28"/>
      <c r="AP51" s="28"/>
      <c r="AQ51" s="28"/>
      <c r="AR51" s="28"/>
      <c r="AS51" s="28"/>
      <c r="AT51" s="28"/>
      <c r="AU51" s="28"/>
      <c r="AV51" s="28"/>
    </row>
    <row r="52" spans="3:52" s="25" customFormat="1" ht="36.6" hidden="1" customHeight="1" thickBot="1" x14ac:dyDescent="0.35">
      <c r="C52" s="279" t="s">
        <v>13</v>
      </c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4"/>
      <c r="AE52" s="34"/>
      <c r="AF52" s="41">
        <v>40000</v>
      </c>
      <c r="AJ52" s="50"/>
      <c r="AK52" s="50"/>
      <c r="AM52" s="66"/>
      <c r="AN52" s="113"/>
      <c r="AO52" s="28"/>
      <c r="AP52" s="28"/>
      <c r="AQ52" s="28"/>
      <c r="AR52" s="28"/>
      <c r="AS52" s="28"/>
      <c r="AT52" s="28"/>
      <c r="AU52" s="28"/>
      <c r="AV52" s="28"/>
    </row>
    <row r="53" spans="3:52" s="25" customFormat="1" ht="47.7" hidden="1" customHeight="1" thickBot="1" x14ac:dyDescent="0.35">
      <c r="C53" s="279" t="s">
        <v>23</v>
      </c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4"/>
      <c r="AE53" s="34"/>
      <c r="AF53" s="41">
        <v>16937.72</v>
      </c>
      <c r="AJ53" s="50"/>
      <c r="AK53" s="50"/>
      <c r="AM53" s="66"/>
      <c r="AN53" s="113"/>
      <c r="AO53" s="28"/>
      <c r="AP53" s="28"/>
      <c r="AQ53" s="28"/>
      <c r="AR53" s="28"/>
      <c r="AS53" s="28"/>
      <c r="AT53" s="28"/>
      <c r="AU53" s="28"/>
      <c r="AV53" s="28"/>
    </row>
    <row r="54" spans="3:52" s="25" customFormat="1" ht="97.95" hidden="1" customHeight="1" thickBot="1" x14ac:dyDescent="0.35">
      <c r="C54" s="279" t="s">
        <v>22</v>
      </c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4"/>
      <c r="AE54" s="34"/>
      <c r="AF54" s="41">
        <v>35987.5</v>
      </c>
      <c r="AJ54" s="50"/>
      <c r="AK54" s="50"/>
      <c r="AM54" s="66"/>
      <c r="AN54" s="113"/>
      <c r="AO54" s="28"/>
      <c r="AP54" s="28"/>
      <c r="AQ54" s="28"/>
      <c r="AR54" s="28"/>
      <c r="AS54" s="28"/>
      <c r="AT54" s="28"/>
      <c r="AU54" s="28"/>
      <c r="AV54" s="28"/>
    </row>
    <row r="55" spans="3:52" s="25" customFormat="1" ht="47.7" hidden="1" customHeight="1" thickBot="1" x14ac:dyDescent="0.35">
      <c r="C55" s="279" t="s">
        <v>16</v>
      </c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4"/>
      <c r="AE55" s="34"/>
      <c r="AF55" s="41">
        <v>13686</v>
      </c>
      <c r="AJ55" s="50"/>
      <c r="AK55" s="50"/>
      <c r="AM55" s="66"/>
      <c r="AN55" s="113"/>
      <c r="AO55" s="28"/>
      <c r="AP55" s="28"/>
      <c r="AQ55" s="28"/>
      <c r="AR55" s="28"/>
      <c r="AS55" s="28"/>
      <c r="AT55" s="28"/>
      <c r="AU55" s="28"/>
      <c r="AV55" s="28"/>
    </row>
    <row r="56" spans="3:52" s="25" customFormat="1" ht="47.7" hidden="1" customHeight="1" thickBot="1" x14ac:dyDescent="0.35">
      <c r="C56" s="279" t="s">
        <v>18</v>
      </c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4"/>
      <c r="AE56" s="34"/>
      <c r="AF56" s="41">
        <v>2759</v>
      </c>
      <c r="AJ56" s="50"/>
      <c r="AK56" s="50"/>
      <c r="AM56" s="66"/>
      <c r="AN56" s="113"/>
      <c r="AO56" s="28"/>
      <c r="AP56" s="28"/>
      <c r="AQ56" s="28"/>
      <c r="AR56" s="28"/>
      <c r="AS56" s="28"/>
      <c r="AT56" s="28"/>
      <c r="AU56" s="28"/>
      <c r="AV56" s="28"/>
    </row>
    <row r="57" spans="3:52" s="25" customFormat="1" ht="76.2" hidden="1" customHeight="1" thickBot="1" x14ac:dyDescent="0.35">
      <c r="C57" s="279" t="s">
        <v>17</v>
      </c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4"/>
      <c r="AE57" s="34"/>
      <c r="AF57" s="41">
        <v>11800</v>
      </c>
      <c r="AJ57" s="50"/>
      <c r="AK57" s="50"/>
      <c r="AM57" s="66"/>
      <c r="AN57" s="113"/>
      <c r="AO57" s="28"/>
      <c r="AP57" s="28"/>
      <c r="AQ57" s="28"/>
      <c r="AR57" s="28"/>
      <c r="AS57" s="28"/>
      <c r="AT57" s="28"/>
      <c r="AU57" s="28"/>
      <c r="AV57" s="28"/>
    </row>
    <row r="58" spans="3:52" s="25" customFormat="1" ht="54.6" hidden="1" customHeight="1" thickBot="1" x14ac:dyDescent="0.35">
      <c r="C58" s="279" t="s">
        <v>19</v>
      </c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4"/>
      <c r="AE58" s="34"/>
      <c r="AF58" s="41">
        <v>1000</v>
      </c>
      <c r="AJ58" s="50"/>
      <c r="AK58" s="50"/>
      <c r="AM58" s="66"/>
      <c r="AN58" s="113"/>
      <c r="AO58" s="28"/>
      <c r="AP58" s="28"/>
      <c r="AQ58" s="28"/>
      <c r="AR58" s="28"/>
      <c r="AS58" s="28"/>
      <c r="AT58" s="28"/>
      <c r="AU58" s="28"/>
      <c r="AV58" s="28"/>
    </row>
    <row r="59" spans="3:52" s="25" customFormat="1" ht="54.6" hidden="1" customHeight="1" thickBot="1" x14ac:dyDescent="0.35">
      <c r="C59" s="279" t="s">
        <v>21</v>
      </c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4"/>
      <c r="AE59" s="34"/>
      <c r="AF59" s="41">
        <v>1237.44</v>
      </c>
      <c r="AJ59" s="50"/>
      <c r="AK59" s="50"/>
      <c r="AM59" s="66"/>
      <c r="AN59" s="113"/>
      <c r="AO59" s="28"/>
      <c r="AP59" s="28"/>
      <c r="AQ59" s="28"/>
      <c r="AR59" s="28"/>
      <c r="AS59" s="28"/>
      <c r="AT59" s="28"/>
      <c r="AU59" s="28"/>
      <c r="AV59" s="28"/>
    </row>
    <row r="60" spans="3:52" s="25" customFormat="1" ht="39" hidden="1" customHeight="1" thickBot="1" x14ac:dyDescent="0.35">
      <c r="C60" s="279" t="s">
        <v>24</v>
      </c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4"/>
      <c r="AE60" s="34"/>
      <c r="AF60" s="41">
        <v>3398</v>
      </c>
      <c r="AJ60" s="50"/>
      <c r="AK60" s="50"/>
      <c r="AM60" s="66"/>
      <c r="AN60" s="113"/>
      <c r="AO60" s="28"/>
      <c r="AP60" s="28"/>
      <c r="AQ60" s="28"/>
      <c r="AR60" s="28"/>
      <c r="AS60" s="28"/>
      <c r="AT60" s="28"/>
      <c r="AU60" s="28"/>
      <c r="AV60" s="28"/>
    </row>
    <row r="61" spans="3:52" s="25" customFormat="1" ht="54.6" hidden="1" customHeight="1" thickBot="1" x14ac:dyDescent="0.35">
      <c r="C61" s="279" t="s">
        <v>26</v>
      </c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2"/>
      <c r="AE61" s="34"/>
      <c r="AF61" s="41">
        <v>2544</v>
      </c>
      <c r="AJ61" s="50"/>
      <c r="AK61" s="50"/>
      <c r="AM61" s="66"/>
      <c r="AN61" s="113"/>
      <c r="AO61" s="28"/>
      <c r="AP61" s="28"/>
      <c r="AQ61" s="28"/>
      <c r="AR61" s="28"/>
      <c r="AS61" s="28"/>
      <c r="AT61" s="28"/>
      <c r="AU61" s="28"/>
      <c r="AV61" s="28"/>
    </row>
    <row r="62" spans="3:52" s="25" customFormat="1" ht="54.6" hidden="1" customHeight="1" thickBot="1" x14ac:dyDescent="0.35">
      <c r="C62" s="279" t="s">
        <v>25</v>
      </c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4"/>
      <c r="AE62" s="34"/>
      <c r="AF62" s="41">
        <v>6298</v>
      </c>
      <c r="AJ62" s="50"/>
      <c r="AK62" s="50"/>
      <c r="AM62" s="66"/>
      <c r="AN62" s="113"/>
      <c r="AO62" s="28"/>
      <c r="AP62" s="28"/>
      <c r="AQ62" s="28"/>
      <c r="AR62" s="28"/>
      <c r="AS62" s="28"/>
      <c r="AT62" s="28"/>
      <c r="AU62" s="28"/>
      <c r="AV62" s="28"/>
    </row>
    <row r="63" spans="3:52" s="30" customFormat="1" ht="41.7" hidden="1" customHeight="1" thickBot="1" x14ac:dyDescent="0.35">
      <c r="C63" s="457" t="s">
        <v>11</v>
      </c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9"/>
      <c r="AE63" s="44"/>
      <c r="AF63" s="105">
        <f>AF6+AF42+AF46</f>
        <v>1141161.92</v>
      </c>
      <c r="AJ63" s="106"/>
      <c r="AK63" s="106"/>
      <c r="AM63" s="66"/>
      <c r="AN63" s="113"/>
      <c r="AO63" s="57"/>
      <c r="AP63" s="57"/>
      <c r="AQ63" s="57"/>
      <c r="AR63" s="57"/>
      <c r="AS63" s="57"/>
      <c r="AT63" s="57"/>
      <c r="AU63" s="57"/>
      <c r="AV63" s="57"/>
    </row>
    <row r="64" spans="3:52" ht="51" customHeight="1" thickBot="1" x14ac:dyDescent="0.65">
      <c r="C64" s="279" t="s">
        <v>69</v>
      </c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2"/>
      <c r="AE64" s="107"/>
      <c r="AF64" s="42">
        <f>11936+130-2378+3162</f>
        <v>12850</v>
      </c>
      <c r="AG64" s="108"/>
      <c r="AH64" s="108"/>
      <c r="AI64" s="108"/>
      <c r="AJ64" s="109"/>
      <c r="AK64" s="109"/>
      <c r="AL64" s="108"/>
      <c r="AM64" s="66">
        <v>-2378</v>
      </c>
      <c r="AN64" s="254" t="s">
        <v>104</v>
      </c>
      <c r="AO64" s="255"/>
      <c r="AS64" s="230"/>
      <c r="AT64" s="262"/>
      <c r="AU64" s="263"/>
      <c r="AV64" s="263"/>
      <c r="AW64" s="259"/>
      <c r="AX64" s="260"/>
      <c r="AY64" s="261"/>
      <c r="AZ64" s="261"/>
    </row>
    <row r="65" spans="3:48" ht="67.8" customHeight="1" thickBot="1" x14ac:dyDescent="0.65">
      <c r="C65" s="279" t="s">
        <v>70</v>
      </c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4"/>
      <c r="AD65" s="445"/>
      <c r="AE65" s="46"/>
      <c r="AF65" s="42">
        <f>874-656+17</f>
        <v>235</v>
      </c>
      <c r="AG65" s="6"/>
      <c r="AH65" s="6"/>
      <c r="AI65" s="6"/>
      <c r="AJ65" s="79"/>
      <c r="AK65" s="79"/>
      <c r="AL65" s="6"/>
      <c r="AM65" s="66">
        <v>17</v>
      </c>
      <c r="AN65" s="254" t="s">
        <v>104</v>
      </c>
      <c r="AO65" s="255"/>
    </row>
    <row r="66" spans="3:48" ht="53.25" customHeight="1" thickBot="1" x14ac:dyDescent="0.65">
      <c r="C66" s="279" t="s">
        <v>71</v>
      </c>
      <c r="D66" s="280"/>
      <c r="E66" s="280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1"/>
      <c r="AE66" s="36"/>
      <c r="AF66" s="42">
        <f>554+27+265</f>
        <v>846</v>
      </c>
      <c r="AG66" s="6"/>
      <c r="AH66" s="6"/>
      <c r="AI66" s="6"/>
      <c r="AJ66" s="6"/>
      <c r="AK66" s="6"/>
      <c r="AL66" s="6"/>
      <c r="AM66" s="66">
        <v>27</v>
      </c>
      <c r="AN66" s="254" t="s">
        <v>104</v>
      </c>
      <c r="AO66" s="255"/>
      <c r="AS66" s="230"/>
      <c r="AT66" s="262"/>
      <c r="AU66" s="263"/>
      <c r="AV66" s="263"/>
    </row>
    <row r="67" spans="3:48" ht="59.25" customHeight="1" thickBot="1" x14ac:dyDescent="0.65">
      <c r="C67" s="285" t="s">
        <v>72</v>
      </c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2"/>
      <c r="AE67" s="194"/>
      <c r="AF67" s="179">
        <f>540+72</f>
        <v>612</v>
      </c>
      <c r="AG67" s="132"/>
      <c r="AH67" s="132"/>
      <c r="AI67" s="132"/>
      <c r="AJ67" s="132"/>
      <c r="AK67" s="132"/>
      <c r="AL67" s="132"/>
      <c r="AM67" s="216">
        <v>72</v>
      </c>
      <c r="AN67" s="254" t="s">
        <v>104</v>
      </c>
      <c r="AO67" s="255"/>
    </row>
    <row r="68" spans="3:48" ht="59.25" customHeight="1" thickBot="1" x14ac:dyDescent="0.65">
      <c r="C68" s="285" t="s">
        <v>49</v>
      </c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7"/>
      <c r="AE68" s="194"/>
      <c r="AF68" s="179">
        <f>AF69</f>
        <v>1102</v>
      </c>
      <c r="AG68" s="110"/>
      <c r="AH68" s="110"/>
      <c r="AI68" s="110"/>
      <c r="AJ68" s="110"/>
      <c r="AK68" s="110"/>
      <c r="AL68" s="110"/>
      <c r="AM68" s="216"/>
      <c r="AN68" s="113"/>
      <c r="AO68" s="6"/>
    </row>
    <row r="69" spans="3:48" ht="45.6" customHeight="1" thickBot="1" x14ac:dyDescent="0.65">
      <c r="C69" s="192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446" t="s">
        <v>45</v>
      </c>
      <c r="AA69" s="446"/>
      <c r="AB69" s="446"/>
      <c r="AC69" s="446"/>
      <c r="AD69" s="447"/>
      <c r="AE69" s="194"/>
      <c r="AF69" s="180">
        <f>1112-10</f>
        <v>1102</v>
      </c>
      <c r="AG69" s="110"/>
      <c r="AH69" s="110"/>
      <c r="AI69" s="110"/>
      <c r="AJ69" s="110"/>
      <c r="AK69" s="110"/>
      <c r="AL69" s="110"/>
      <c r="AM69" s="217"/>
      <c r="AN69" s="113"/>
      <c r="AO69" s="6"/>
    </row>
    <row r="70" spans="3:48" ht="59.25" customHeight="1" thickBot="1" x14ac:dyDescent="0.65">
      <c r="C70" s="285" t="s">
        <v>46</v>
      </c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7"/>
      <c r="AE70" s="194"/>
      <c r="AF70" s="179">
        <f>932+79</f>
        <v>1011</v>
      </c>
      <c r="AG70" s="110"/>
      <c r="AH70" s="110"/>
      <c r="AI70" s="110"/>
      <c r="AJ70" s="110"/>
      <c r="AK70" s="110"/>
      <c r="AL70" s="110"/>
      <c r="AM70" s="218">
        <v>79</v>
      </c>
      <c r="AN70" s="254" t="s">
        <v>104</v>
      </c>
      <c r="AO70" s="255"/>
    </row>
    <row r="71" spans="3:48" ht="106.8" customHeight="1" thickBot="1" x14ac:dyDescent="0.65">
      <c r="C71" s="285" t="s">
        <v>95</v>
      </c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7"/>
      <c r="AE71" s="203"/>
      <c r="AF71" s="206">
        <v>236</v>
      </c>
      <c r="AG71" s="110"/>
      <c r="AH71" s="110"/>
      <c r="AI71" s="110"/>
      <c r="AJ71" s="110"/>
      <c r="AK71" s="110"/>
      <c r="AL71" s="110"/>
      <c r="AM71" s="297" t="s">
        <v>96</v>
      </c>
      <c r="AN71" s="298"/>
    </row>
    <row r="72" spans="3:48" ht="58.8" customHeight="1" thickBot="1" x14ac:dyDescent="0.65">
      <c r="C72" s="285" t="s">
        <v>122</v>
      </c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7"/>
      <c r="AE72" s="227"/>
      <c r="AF72" s="206">
        <v>44</v>
      </c>
      <c r="AG72" s="110"/>
      <c r="AH72" s="110"/>
      <c r="AI72" s="110"/>
      <c r="AJ72" s="110"/>
      <c r="AK72" s="110"/>
      <c r="AL72" s="110"/>
      <c r="AM72" s="228"/>
      <c r="AN72" s="229"/>
      <c r="AS72" s="230"/>
      <c r="AT72" s="262"/>
      <c r="AU72" s="263"/>
      <c r="AV72" s="263"/>
    </row>
    <row r="73" spans="3:48" ht="43.2" customHeight="1" thickBot="1" x14ac:dyDescent="0.35">
      <c r="C73" s="367" t="s">
        <v>50</v>
      </c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368"/>
      <c r="AA73" s="368"/>
      <c r="AB73" s="368"/>
      <c r="AC73" s="368"/>
      <c r="AD73" s="369"/>
      <c r="AE73" s="6"/>
      <c r="AF73" s="252">
        <f>AF74+AF85+AF86+AF87+AF88+AF89+AF90+AF91+AF92+AF96+AF100+AF102+AF106+AF107</f>
        <v>1356385.2599999998</v>
      </c>
      <c r="AG73" s="160">
        <f t="shared" ref="AG73:AL73" si="7">AG75+AG76+AG77+AG78+AG79+AG80+AG81+AG82+AG83+AG84</f>
        <v>0</v>
      </c>
      <c r="AH73" s="86">
        <f t="shared" si="7"/>
        <v>0</v>
      </c>
      <c r="AI73" s="86">
        <f t="shared" si="7"/>
        <v>0</v>
      </c>
      <c r="AJ73" s="86">
        <f t="shared" si="7"/>
        <v>0</v>
      </c>
      <c r="AK73" s="86">
        <f t="shared" si="7"/>
        <v>0</v>
      </c>
      <c r="AL73" s="140">
        <f t="shared" si="7"/>
        <v>0</v>
      </c>
      <c r="AM73" s="152"/>
      <c r="AN73" s="152"/>
    </row>
    <row r="74" spans="3:48" ht="55.2" customHeight="1" thickBot="1" x14ac:dyDescent="0.3">
      <c r="C74" s="380" t="s">
        <v>74</v>
      </c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5"/>
      <c r="AE74" s="108"/>
      <c r="AF74" s="181">
        <v>805</v>
      </c>
      <c r="AG74" s="152"/>
      <c r="AH74" s="152"/>
      <c r="AI74" s="152"/>
      <c r="AJ74" s="152"/>
      <c r="AK74" s="152"/>
      <c r="AL74" s="152"/>
      <c r="AM74" s="167"/>
      <c r="AN74" s="168"/>
      <c r="AO74" s="168"/>
    </row>
    <row r="75" spans="3:48" ht="58.95" hidden="1" customHeight="1" thickBot="1" x14ac:dyDescent="0.3">
      <c r="C75" s="306" t="s">
        <v>73</v>
      </c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370"/>
      <c r="AC75" s="370"/>
      <c r="AD75" s="371"/>
      <c r="AE75" s="6"/>
      <c r="AF75" s="162">
        <f>138343-28148.08-15194.92</f>
        <v>95000</v>
      </c>
      <c r="AG75" s="66"/>
      <c r="AH75" s="66"/>
      <c r="AI75" s="66"/>
      <c r="AJ75" s="66"/>
      <c r="AK75" s="66"/>
      <c r="AL75" s="66"/>
      <c r="AM75" s="144"/>
      <c r="AN75" s="113"/>
      <c r="AO75" s="136"/>
    </row>
    <row r="76" spans="3:48" ht="42" hidden="1" customHeight="1" thickBot="1" x14ac:dyDescent="0.3">
      <c r="C76" s="306" t="s">
        <v>41</v>
      </c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5"/>
      <c r="AE76" s="6"/>
      <c r="AF76" s="162">
        <v>2727</v>
      </c>
      <c r="AG76" s="66"/>
      <c r="AH76" s="66"/>
      <c r="AI76" s="66"/>
      <c r="AJ76" s="66"/>
      <c r="AK76" s="66"/>
      <c r="AL76" s="66"/>
      <c r="AM76" s="66"/>
      <c r="AO76" s="113"/>
    </row>
    <row r="77" spans="3:48" s="135" customFormat="1" ht="42" hidden="1" customHeight="1" thickBot="1" x14ac:dyDescent="0.35">
      <c r="C77" s="375" t="s">
        <v>43</v>
      </c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  <c r="O77" s="376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376"/>
      <c r="AB77" s="376"/>
      <c r="AC77" s="376"/>
      <c r="AD77" s="377"/>
      <c r="AE77" s="163"/>
      <c r="AF77" s="164"/>
      <c r="AG77" s="133"/>
      <c r="AH77" s="133"/>
      <c r="AI77" s="133"/>
      <c r="AJ77" s="133"/>
      <c r="AK77" s="133"/>
      <c r="AL77" s="133"/>
      <c r="AM77" s="153"/>
      <c r="AN77" s="153"/>
      <c r="AO77" s="154"/>
      <c r="AP77" s="137" t="s">
        <v>44</v>
      </c>
      <c r="AQ77" s="134"/>
      <c r="AR77" s="134"/>
      <c r="AS77" s="134"/>
      <c r="AT77" s="134"/>
      <c r="AU77" s="134"/>
      <c r="AV77" s="134"/>
    </row>
    <row r="78" spans="3:48" ht="42" hidden="1" customHeight="1" thickBot="1" x14ac:dyDescent="0.3">
      <c r="C78" s="282" t="s">
        <v>51</v>
      </c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4"/>
      <c r="AE78" s="6"/>
      <c r="AF78" s="162">
        <v>806</v>
      </c>
      <c r="AG78" s="66"/>
      <c r="AH78" s="66"/>
      <c r="AI78" s="66"/>
      <c r="AJ78" s="66"/>
      <c r="AK78" s="66"/>
      <c r="AL78" s="66"/>
      <c r="AM78" s="144"/>
      <c r="AN78" s="113"/>
      <c r="AO78" s="155"/>
      <c r="AP78" s="141">
        <v>246</v>
      </c>
    </row>
    <row r="79" spans="3:48" ht="42" hidden="1" customHeight="1" thickBot="1" x14ac:dyDescent="0.35">
      <c r="C79" s="282" t="s">
        <v>53</v>
      </c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5"/>
      <c r="AE79" s="6"/>
      <c r="AF79" s="162">
        <v>20749</v>
      </c>
      <c r="AG79" s="66"/>
      <c r="AH79" s="66"/>
      <c r="AI79" s="66"/>
      <c r="AJ79" s="66"/>
      <c r="AK79" s="66"/>
      <c r="AL79" s="66"/>
      <c r="AM79" s="144"/>
      <c r="AN79" s="113"/>
      <c r="AO79" s="136"/>
      <c r="AP79" s="130"/>
    </row>
    <row r="80" spans="3:48" ht="42" hidden="1" customHeight="1" thickBot="1" x14ac:dyDescent="0.35">
      <c r="C80" s="282" t="s">
        <v>54</v>
      </c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5"/>
      <c r="AE80" s="6"/>
      <c r="AF80" s="162">
        <v>3915</v>
      </c>
      <c r="AG80" s="66"/>
      <c r="AH80" s="66"/>
      <c r="AI80" s="66"/>
      <c r="AJ80" s="66"/>
      <c r="AK80" s="66"/>
      <c r="AL80" s="66"/>
      <c r="AM80" s="144"/>
      <c r="AN80" s="113"/>
      <c r="AO80" s="136"/>
      <c r="AP80" s="130"/>
    </row>
    <row r="81" spans="3:49" ht="42" hidden="1" customHeight="1" thickBot="1" x14ac:dyDescent="0.35">
      <c r="C81" s="282" t="s">
        <v>55</v>
      </c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5"/>
      <c r="AE81" s="6"/>
      <c r="AF81" s="162">
        <v>55860</v>
      </c>
      <c r="AG81" s="66"/>
      <c r="AH81" s="66"/>
      <c r="AI81" s="66"/>
      <c r="AJ81" s="66"/>
      <c r="AK81" s="66"/>
      <c r="AL81" s="66"/>
      <c r="AM81" s="144"/>
      <c r="AN81" s="113"/>
      <c r="AO81" s="155"/>
      <c r="AP81" s="130"/>
    </row>
    <row r="82" spans="3:49" ht="49.2" hidden="1" customHeight="1" thickBot="1" x14ac:dyDescent="0.35">
      <c r="C82" s="282" t="s">
        <v>56</v>
      </c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5"/>
      <c r="AE82" s="6"/>
      <c r="AF82" s="162">
        <v>233</v>
      </c>
      <c r="AG82" s="66"/>
      <c r="AH82" s="66"/>
      <c r="AI82" s="66"/>
      <c r="AJ82" s="66"/>
      <c r="AK82" s="66"/>
      <c r="AL82" s="66"/>
      <c r="AM82" s="144"/>
      <c r="AN82" s="113"/>
      <c r="AO82" s="156"/>
      <c r="AP82" s="130"/>
    </row>
    <row r="83" spans="3:49" ht="42" hidden="1" customHeight="1" thickBot="1" x14ac:dyDescent="0.35">
      <c r="C83" s="282" t="s">
        <v>57</v>
      </c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5"/>
      <c r="AE83" s="6"/>
      <c r="AF83" s="162">
        <v>6054.64</v>
      </c>
      <c r="AG83" s="66"/>
      <c r="AH83" s="66"/>
      <c r="AI83" s="66"/>
      <c r="AJ83" s="66"/>
      <c r="AK83" s="66"/>
      <c r="AL83" s="66"/>
      <c r="AM83" s="144"/>
      <c r="AN83" s="113"/>
      <c r="AO83" s="155"/>
      <c r="AP83" s="130"/>
    </row>
    <row r="84" spans="3:49" ht="42" hidden="1" customHeight="1" thickBot="1" x14ac:dyDescent="0.35">
      <c r="C84" s="282" t="s">
        <v>58</v>
      </c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5"/>
      <c r="AE84" s="6"/>
      <c r="AF84" s="162">
        <v>62640</v>
      </c>
      <c r="AG84" s="66"/>
      <c r="AH84" s="66"/>
      <c r="AI84" s="66"/>
      <c r="AJ84" s="66"/>
      <c r="AK84" s="66"/>
      <c r="AL84" s="66"/>
      <c r="AM84" s="144"/>
      <c r="AN84" s="113"/>
      <c r="AO84" s="136"/>
      <c r="AP84" s="130"/>
    </row>
    <row r="85" spans="3:49" ht="54" customHeight="1" thickBot="1" x14ac:dyDescent="0.3">
      <c r="C85" s="282" t="s">
        <v>75</v>
      </c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5"/>
      <c r="AE85" s="6"/>
      <c r="AF85" s="250">
        <f>20749+165-165</f>
        <v>20749</v>
      </c>
      <c r="AG85" s="66"/>
      <c r="AH85" s="66"/>
      <c r="AI85" s="66"/>
      <c r="AJ85" s="66"/>
      <c r="AK85" s="66"/>
      <c r="AL85" s="66"/>
      <c r="AM85" s="277" t="s">
        <v>109</v>
      </c>
      <c r="AN85" s="278"/>
      <c r="AO85" s="225" t="s">
        <v>110</v>
      </c>
      <c r="AP85" s="264" t="s">
        <v>116</v>
      </c>
      <c r="AQ85" s="265"/>
      <c r="AR85" s="265"/>
      <c r="AS85" s="251" t="s">
        <v>125</v>
      </c>
    </row>
    <row r="86" spans="3:49" ht="54" customHeight="1" thickBot="1" x14ac:dyDescent="0.3">
      <c r="C86" s="282" t="s">
        <v>76</v>
      </c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5"/>
      <c r="AE86" s="6"/>
      <c r="AF86" s="42">
        <f>95000-83999</f>
        <v>11001</v>
      </c>
      <c r="AG86" s="66"/>
      <c r="AH86" s="66"/>
      <c r="AI86" s="66"/>
      <c r="AJ86" s="66"/>
      <c r="AK86" s="66"/>
      <c r="AL86" s="66"/>
      <c r="AM86" s="221">
        <v>-83999</v>
      </c>
      <c r="AN86" s="222" t="s">
        <v>106</v>
      </c>
      <c r="AO86" s="223" t="s">
        <v>105</v>
      </c>
      <c r="AP86" s="264" t="s">
        <v>117</v>
      </c>
      <c r="AQ86" s="265"/>
      <c r="AR86" s="265"/>
    </row>
    <row r="87" spans="3:49" ht="54" customHeight="1" thickBot="1" x14ac:dyDescent="0.3">
      <c r="C87" s="282" t="s">
        <v>77</v>
      </c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5"/>
      <c r="AE87" s="6"/>
      <c r="AF87" s="42">
        <v>3915</v>
      </c>
      <c r="AG87" s="66"/>
      <c r="AH87" s="66"/>
      <c r="AI87" s="66"/>
      <c r="AJ87" s="66"/>
      <c r="AK87" s="66"/>
      <c r="AL87" s="66"/>
      <c r="AP87" s="269" t="s">
        <v>119</v>
      </c>
      <c r="AQ87" s="270"/>
      <c r="AR87" s="270"/>
    </row>
    <row r="88" spans="3:49" ht="42" customHeight="1" thickBot="1" x14ac:dyDescent="0.3">
      <c r="C88" s="306" t="s">
        <v>120</v>
      </c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5"/>
      <c r="AE88" s="6"/>
      <c r="AF88" s="162">
        <f>2879.15+3311.4+3502.74</f>
        <v>9693.2900000000009</v>
      </c>
      <c r="AG88" s="66"/>
      <c r="AH88" s="66"/>
      <c r="AI88" s="66"/>
      <c r="AJ88" s="66"/>
      <c r="AK88" s="66"/>
      <c r="AL88" s="66"/>
      <c r="AM88" s="277" t="s">
        <v>107</v>
      </c>
      <c r="AN88" s="278"/>
      <c r="AO88" s="226" t="s">
        <v>111</v>
      </c>
      <c r="AP88" s="266" t="s">
        <v>113</v>
      </c>
      <c r="AQ88" s="267"/>
      <c r="AR88" s="268"/>
      <c r="AS88" s="243"/>
      <c r="AT88" s="256"/>
      <c r="AU88" s="257"/>
      <c r="AV88" s="257"/>
      <c r="AW88" s="233"/>
    </row>
    <row r="89" spans="3:49" ht="40.799999999999997" customHeight="1" thickBot="1" x14ac:dyDescent="0.35">
      <c r="C89" s="306" t="s">
        <v>41</v>
      </c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5"/>
      <c r="AE89" s="6"/>
      <c r="AF89" s="162">
        <v>2727</v>
      </c>
      <c r="AG89" s="66"/>
      <c r="AH89" s="66"/>
      <c r="AI89" s="66"/>
      <c r="AJ89" s="66"/>
      <c r="AK89" s="66"/>
      <c r="AL89" s="66"/>
      <c r="AM89" s="196"/>
      <c r="AN89" s="182"/>
      <c r="AO89" s="166"/>
      <c r="AP89" s="130"/>
    </row>
    <row r="90" spans="3:49" ht="43.2" customHeight="1" thickBot="1" x14ac:dyDescent="0.35">
      <c r="C90" s="306" t="s">
        <v>79</v>
      </c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5"/>
      <c r="AE90" s="6"/>
      <c r="AF90" s="162">
        <f>13000+2339</f>
        <v>15339</v>
      </c>
      <c r="AG90" s="66"/>
      <c r="AH90" s="66"/>
      <c r="AI90" s="66"/>
      <c r="AJ90" s="66"/>
      <c r="AK90" s="66"/>
      <c r="AL90" s="66"/>
      <c r="AM90" s="196"/>
      <c r="AN90" s="185"/>
      <c r="AO90" s="166"/>
      <c r="AP90" s="130"/>
      <c r="AS90" s="232"/>
      <c r="AT90" s="256"/>
      <c r="AU90" s="257"/>
      <c r="AV90" s="257"/>
      <c r="AW90" s="233"/>
    </row>
    <row r="91" spans="3:49" ht="54" customHeight="1" thickBot="1" x14ac:dyDescent="0.35">
      <c r="C91" s="306" t="s">
        <v>80</v>
      </c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5"/>
      <c r="AE91" s="111"/>
      <c r="AF91" s="162">
        <v>249</v>
      </c>
      <c r="AG91" s="66"/>
      <c r="AH91" s="66"/>
      <c r="AI91" s="66"/>
      <c r="AJ91" s="66"/>
      <c r="AK91" s="66"/>
      <c r="AL91" s="66"/>
      <c r="AM91" s="196"/>
      <c r="AN91" s="186"/>
      <c r="AO91" s="166"/>
      <c r="AP91" s="130"/>
      <c r="AT91" s="234"/>
      <c r="AU91" s="234"/>
    </row>
    <row r="92" spans="3:49" ht="54" customHeight="1" thickBot="1" x14ac:dyDescent="0.35">
      <c r="C92" s="299" t="s">
        <v>81</v>
      </c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1"/>
      <c r="AE92" s="6"/>
      <c r="AF92" s="208">
        <f>AF94+AF95</f>
        <v>1208694.67</v>
      </c>
      <c r="AG92" s="66"/>
      <c r="AH92" s="66"/>
      <c r="AI92" s="66"/>
      <c r="AJ92" s="66"/>
      <c r="AK92" s="66"/>
      <c r="AL92" s="66"/>
      <c r="AM92" s="199" t="s">
        <v>84</v>
      </c>
      <c r="AN92" s="200"/>
      <c r="AO92" s="166"/>
      <c r="AP92" s="130"/>
      <c r="AS92" s="236"/>
    </row>
    <row r="93" spans="3:49" ht="24" customHeight="1" x14ac:dyDescent="0.3">
      <c r="C93" s="295" t="s">
        <v>0</v>
      </c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109"/>
      <c r="AF93" s="210"/>
      <c r="AG93" s="66"/>
      <c r="AH93" s="66"/>
      <c r="AI93" s="66"/>
      <c r="AJ93" s="66"/>
      <c r="AK93" s="66"/>
      <c r="AL93" s="66"/>
      <c r="AM93" s="196"/>
      <c r="AN93" s="200"/>
      <c r="AO93" s="166"/>
      <c r="AP93" s="130"/>
    </row>
    <row r="94" spans="3:49" ht="36" customHeight="1" x14ac:dyDescent="0.4">
      <c r="C94" s="310" t="s">
        <v>82</v>
      </c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79"/>
      <c r="AF94" s="237">
        <f>474550.67-172377</f>
        <v>302173.67</v>
      </c>
      <c r="AG94" s="66"/>
      <c r="AH94" s="66"/>
      <c r="AI94" s="66"/>
      <c r="AJ94" s="66"/>
      <c r="AK94" s="66"/>
      <c r="AL94" s="66"/>
      <c r="AM94" s="196"/>
      <c r="AN94" s="200"/>
      <c r="AO94" s="166"/>
      <c r="AP94" s="130"/>
      <c r="AS94" s="231"/>
      <c r="AT94" s="258"/>
      <c r="AU94" s="258"/>
      <c r="AV94" s="235"/>
    </row>
    <row r="95" spans="3:49" ht="31.2" customHeight="1" thickBot="1" x14ac:dyDescent="0.35">
      <c r="C95" s="275" t="s">
        <v>83</v>
      </c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38"/>
      <c r="AF95" s="239">
        <f>1423652-517131</f>
        <v>906521</v>
      </c>
      <c r="AG95" s="66"/>
      <c r="AH95" s="66"/>
      <c r="AI95" s="66"/>
      <c r="AJ95" s="66"/>
      <c r="AK95" s="66"/>
      <c r="AL95" s="66"/>
      <c r="AM95" s="196"/>
      <c r="AN95" s="200"/>
      <c r="AO95" s="166"/>
      <c r="AP95" s="130"/>
      <c r="AS95" s="230"/>
      <c r="AT95" s="258"/>
      <c r="AU95" s="258"/>
    </row>
    <row r="96" spans="3:49" ht="50.4" customHeight="1" thickBot="1" x14ac:dyDescent="0.35">
      <c r="C96" s="307" t="s">
        <v>85</v>
      </c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9"/>
      <c r="AE96" s="6"/>
      <c r="AF96" s="208">
        <f>AF98+AF99</f>
        <v>62640</v>
      </c>
      <c r="AG96" s="66"/>
      <c r="AH96" s="66"/>
      <c r="AI96" s="66"/>
      <c r="AJ96" s="66"/>
      <c r="AK96" s="66"/>
      <c r="AL96" s="66"/>
      <c r="AM96" s="199" t="s">
        <v>86</v>
      </c>
      <c r="AN96" s="200"/>
      <c r="AO96" s="166"/>
      <c r="AP96" s="130"/>
    </row>
    <row r="97" spans="3:43" ht="25.2" customHeight="1" x14ac:dyDescent="0.3">
      <c r="C97" s="295" t="s">
        <v>0</v>
      </c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109"/>
      <c r="AF97" s="240"/>
      <c r="AG97" s="66"/>
      <c r="AH97" s="66"/>
      <c r="AI97" s="66"/>
      <c r="AJ97" s="66"/>
      <c r="AK97" s="66"/>
      <c r="AL97" s="66"/>
      <c r="AM97" s="196"/>
      <c r="AN97" s="200"/>
      <c r="AO97" s="166"/>
      <c r="AP97" s="130"/>
    </row>
    <row r="98" spans="3:43" ht="28.8" customHeight="1" x14ac:dyDescent="0.3">
      <c r="C98" s="310" t="s">
        <v>82</v>
      </c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79"/>
      <c r="AF98" s="237">
        <v>15660</v>
      </c>
      <c r="AG98" s="66"/>
      <c r="AH98" s="66"/>
      <c r="AI98" s="66"/>
      <c r="AJ98" s="66"/>
      <c r="AK98" s="66"/>
      <c r="AL98" s="66"/>
      <c r="AM98" s="196"/>
      <c r="AN98" s="200"/>
      <c r="AO98" s="166"/>
      <c r="AP98" s="130"/>
    </row>
    <row r="99" spans="3:43" ht="31.2" customHeight="1" thickBot="1" x14ac:dyDescent="0.35">
      <c r="C99" s="275" t="s">
        <v>83</v>
      </c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38"/>
      <c r="AF99" s="239">
        <v>46980</v>
      </c>
      <c r="AG99" s="66"/>
      <c r="AH99" s="66"/>
      <c r="AI99" s="66"/>
      <c r="AJ99" s="66"/>
      <c r="AK99" s="66"/>
      <c r="AL99" s="66"/>
      <c r="AM99" s="196"/>
      <c r="AN99" s="200"/>
      <c r="AO99" s="166"/>
      <c r="AP99" s="130"/>
    </row>
    <row r="100" spans="3:43" ht="33.6" customHeight="1" thickBot="1" x14ac:dyDescent="0.35">
      <c r="C100" s="273" t="s">
        <v>121</v>
      </c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41"/>
      <c r="AF100" s="242">
        <v>5463.7</v>
      </c>
      <c r="AG100" s="66"/>
      <c r="AH100" s="66"/>
      <c r="AI100" s="66"/>
      <c r="AJ100" s="66"/>
      <c r="AK100" s="66"/>
      <c r="AL100" s="66"/>
      <c r="AM100" s="199" t="s">
        <v>86</v>
      </c>
      <c r="AN100" s="204" t="s">
        <v>102</v>
      </c>
      <c r="AO100" s="166"/>
      <c r="AP100" s="130"/>
    </row>
    <row r="101" spans="3:43" ht="31.2" hidden="1" customHeight="1" thickBot="1" x14ac:dyDescent="0.35">
      <c r="C101" s="318" t="s">
        <v>83</v>
      </c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  <c r="T101" s="319"/>
      <c r="U101" s="319"/>
      <c r="V101" s="319"/>
      <c r="W101" s="319"/>
      <c r="X101" s="319"/>
      <c r="Y101" s="319"/>
      <c r="Z101" s="319"/>
      <c r="AA101" s="319"/>
      <c r="AB101" s="319"/>
      <c r="AC101" s="319"/>
      <c r="AD101" s="320"/>
      <c r="AE101" s="111"/>
      <c r="AF101" s="201">
        <v>0</v>
      </c>
      <c r="AG101" s="66"/>
      <c r="AH101" s="66"/>
      <c r="AI101" s="66"/>
      <c r="AJ101" s="66"/>
      <c r="AK101" s="66"/>
      <c r="AL101" s="66"/>
      <c r="AM101" s="207">
        <v>-3092.96</v>
      </c>
      <c r="AN101" s="200"/>
      <c r="AO101" s="166"/>
      <c r="AP101" s="130"/>
    </row>
    <row r="102" spans="3:43" ht="100.8" customHeight="1" thickBot="1" x14ac:dyDescent="0.35">
      <c r="C102" s="321" t="s">
        <v>87</v>
      </c>
      <c r="D102" s="322"/>
      <c r="E102" s="322"/>
      <c r="F102" s="322"/>
      <c r="G102" s="322"/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  <c r="AA102" s="322"/>
      <c r="AB102" s="322"/>
      <c r="AC102" s="322"/>
      <c r="AD102" s="323"/>
      <c r="AE102" s="6"/>
      <c r="AF102" s="208">
        <f>AF104+AF105</f>
        <v>8611.7000000000007</v>
      </c>
      <c r="AG102" s="66"/>
      <c r="AH102" s="66"/>
      <c r="AI102" s="66"/>
      <c r="AJ102" s="66"/>
      <c r="AK102" s="66"/>
      <c r="AL102" s="66"/>
      <c r="AM102" s="199" t="s">
        <v>89</v>
      </c>
      <c r="AN102" s="200"/>
      <c r="AO102" s="166"/>
      <c r="AP102" s="130"/>
    </row>
    <row r="103" spans="3:43" ht="27.6" customHeight="1" x14ac:dyDescent="0.3">
      <c r="C103" s="295" t="s">
        <v>0</v>
      </c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109"/>
      <c r="AF103" s="240"/>
      <c r="AG103" s="66"/>
      <c r="AH103" s="66"/>
      <c r="AI103" s="66"/>
      <c r="AJ103" s="66"/>
      <c r="AK103" s="66"/>
      <c r="AL103" s="66"/>
      <c r="AM103" s="196"/>
      <c r="AN103" s="200"/>
      <c r="AO103" s="166"/>
      <c r="AP103" s="130"/>
    </row>
    <row r="104" spans="3:43" ht="36" customHeight="1" x14ac:dyDescent="0.3">
      <c r="C104" s="310" t="s">
        <v>82</v>
      </c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79"/>
      <c r="AF104" s="237">
        <v>6791</v>
      </c>
      <c r="AG104" s="66"/>
      <c r="AH104" s="66"/>
      <c r="AI104" s="66"/>
      <c r="AJ104" s="66"/>
      <c r="AK104" s="66"/>
      <c r="AL104" s="66"/>
      <c r="AM104" s="196"/>
      <c r="AN104" s="200"/>
      <c r="AO104" s="166"/>
      <c r="AP104" s="130"/>
    </row>
    <row r="105" spans="3:43" ht="36" customHeight="1" thickBot="1" x14ac:dyDescent="0.35">
      <c r="C105" s="275" t="s">
        <v>88</v>
      </c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38"/>
      <c r="AF105" s="239">
        <v>1820.7</v>
      </c>
      <c r="AG105" s="66"/>
      <c r="AH105" s="66"/>
      <c r="AI105" s="66"/>
      <c r="AJ105" s="66"/>
      <c r="AK105" s="66"/>
      <c r="AL105" s="66"/>
      <c r="AM105" s="196"/>
      <c r="AN105" s="200"/>
      <c r="AO105" s="166"/>
      <c r="AP105" s="130"/>
    </row>
    <row r="106" spans="3:43" ht="43.2" customHeight="1" thickBot="1" x14ac:dyDescent="0.3">
      <c r="C106" s="324" t="s">
        <v>108</v>
      </c>
      <c r="D106" s="325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325"/>
      <c r="T106" s="325"/>
      <c r="U106" s="325"/>
      <c r="V106" s="325"/>
      <c r="W106" s="325"/>
      <c r="X106" s="325"/>
      <c r="Y106" s="325"/>
      <c r="Z106" s="325"/>
      <c r="AA106" s="325"/>
      <c r="AB106" s="325"/>
      <c r="AC106" s="325"/>
      <c r="AD106" s="326"/>
      <c r="AE106" s="6"/>
      <c r="AF106" s="198">
        <v>6435</v>
      </c>
      <c r="AG106" s="66"/>
      <c r="AH106" s="66"/>
      <c r="AI106" s="66"/>
      <c r="AJ106" s="66"/>
      <c r="AK106" s="66"/>
      <c r="AL106" s="66"/>
      <c r="AM106" s="271" t="s">
        <v>107</v>
      </c>
      <c r="AN106" s="272"/>
      <c r="AO106" s="460" t="s">
        <v>112</v>
      </c>
      <c r="AP106" s="461"/>
      <c r="AQ106" s="461"/>
    </row>
    <row r="107" spans="3:43" ht="43.2" customHeight="1" thickBot="1" x14ac:dyDescent="0.3">
      <c r="C107" s="299" t="s">
        <v>114</v>
      </c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1"/>
      <c r="AE107" s="6"/>
      <c r="AF107" s="208">
        <v>61.9</v>
      </c>
      <c r="AG107" s="66"/>
      <c r="AH107" s="66"/>
      <c r="AI107" s="66"/>
      <c r="AJ107" s="66"/>
      <c r="AK107" s="66"/>
      <c r="AL107" s="66"/>
      <c r="AM107" s="271" t="s">
        <v>115</v>
      </c>
      <c r="AN107" s="272"/>
      <c r="AO107" s="462" t="s">
        <v>118</v>
      </c>
      <c r="AP107" s="463"/>
      <c r="AQ107" s="464"/>
    </row>
    <row r="108" spans="3:43" ht="36" customHeight="1" thickBot="1" x14ac:dyDescent="0.35">
      <c r="C108" s="343" t="s">
        <v>90</v>
      </c>
      <c r="D108" s="451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1"/>
      <c r="Q108" s="451"/>
      <c r="R108" s="451"/>
      <c r="S108" s="451"/>
      <c r="T108" s="451"/>
      <c r="U108" s="451"/>
      <c r="V108" s="451"/>
      <c r="W108" s="451"/>
      <c r="X108" s="451"/>
      <c r="Y108" s="451"/>
      <c r="Z108" s="451"/>
      <c r="AA108" s="451"/>
      <c r="AB108" s="451"/>
      <c r="AC108" s="451"/>
      <c r="AD108" s="452"/>
      <c r="AE108" s="202"/>
      <c r="AF108" s="224">
        <f>AF109+AF115</f>
        <v>2821.16</v>
      </c>
      <c r="AG108" s="66"/>
      <c r="AH108" s="66"/>
      <c r="AI108" s="66"/>
      <c r="AJ108" s="66"/>
      <c r="AK108" s="66"/>
      <c r="AL108" s="66"/>
      <c r="AM108" s="297" t="s">
        <v>94</v>
      </c>
      <c r="AN108" s="298"/>
      <c r="AO108" s="166"/>
      <c r="AP108" s="130"/>
    </row>
    <row r="109" spans="3:43" ht="51.6" customHeight="1" x14ac:dyDescent="0.3">
      <c r="C109" s="453" t="s">
        <v>97</v>
      </c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109"/>
      <c r="AF109" s="210">
        <f>AF111+AF112+AF113+AF114</f>
        <v>2156</v>
      </c>
      <c r="AG109" s="66"/>
      <c r="AH109" s="66"/>
      <c r="AI109" s="66"/>
      <c r="AJ109" s="66"/>
      <c r="AK109" s="66"/>
      <c r="AL109" s="66"/>
      <c r="AM109" s="196"/>
      <c r="AN109" s="200"/>
      <c r="AO109" s="166"/>
      <c r="AP109" s="130"/>
    </row>
    <row r="110" spans="3:43" ht="24" customHeight="1" x14ac:dyDescent="0.35">
      <c r="C110" s="455" t="s">
        <v>91</v>
      </c>
      <c r="D110" s="456"/>
      <c r="E110" s="456"/>
      <c r="F110" s="456"/>
      <c r="G110" s="456"/>
      <c r="H110" s="456"/>
      <c r="I110" s="456"/>
      <c r="J110" s="456"/>
      <c r="K110" s="456"/>
      <c r="L110" s="456"/>
      <c r="M110" s="456"/>
      <c r="N110" s="456"/>
      <c r="O110" s="456"/>
      <c r="P110" s="456"/>
      <c r="Q110" s="456"/>
      <c r="R110" s="456"/>
      <c r="S110" s="456"/>
      <c r="T110" s="456"/>
      <c r="U110" s="456"/>
      <c r="V110" s="456"/>
      <c r="W110" s="456"/>
      <c r="X110" s="456"/>
      <c r="Y110" s="456"/>
      <c r="Z110" s="456"/>
      <c r="AA110" s="456"/>
      <c r="AB110" s="456"/>
      <c r="AC110" s="456"/>
      <c r="AD110" s="456"/>
      <c r="AE110" s="79"/>
      <c r="AF110" s="211"/>
      <c r="AG110" s="66"/>
      <c r="AH110" s="66"/>
      <c r="AI110" s="66"/>
      <c r="AJ110" s="66"/>
      <c r="AK110" s="66"/>
      <c r="AL110" s="66"/>
      <c r="AM110" s="196"/>
      <c r="AN110" s="200" t="s">
        <v>40</v>
      </c>
      <c r="AO110" s="166"/>
      <c r="AP110" s="130"/>
    </row>
    <row r="111" spans="3:43" ht="36" customHeight="1" x14ac:dyDescent="0.3">
      <c r="C111" s="312" t="s">
        <v>92</v>
      </c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  <c r="AA111" s="313"/>
      <c r="AB111" s="313"/>
      <c r="AC111" s="313"/>
      <c r="AD111" s="313"/>
      <c r="AE111" s="209"/>
      <c r="AF111" s="212">
        <v>1000</v>
      </c>
      <c r="AG111" s="66"/>
      <c r="AH111" s="66"/>
      <c r="AI111" s="66"/>
      <c r="AJ111" s="66"/>
      <c r="AK111" s="66"/>
      <c r="AL111" s="66"/>
      <c r="AM111" s="196" t="s">
        <v>98</v>
      </c>
      <c r="AN111" s="200"/>
      <c r="AO111" s="166"/>
      <c r="AP111" s="130"/>
    </row>
    <row r="112" spans="3:43" ht="36" customHeight="1" x14ac:dyDescent="0.3">
      <c r="C112" s="312" t="s">
        <v>93</v>
      </c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  <c r="AA112" s="313"/>
      <c r="AB112" s="313"/>
      <c r="AC112" s="313"/>
      <c r="AD112" s="313"/>
      <c r="AE112" s="209"/>
      <c r="AF112" s="212">
        <v>500</v>
      </c>
      <c r="AG112" s="66"/>
      <c r="AH112" s="66"/>
      <c r="AI112" s="66"/>
      <c r="AJ112" s="66"/>
      <c r="AK112" s="66"/>
      <c r="AL112" s="66"/>
      <c r="AM112" s="196" t="s">
        <v>99</v>
      </c>
      <c r="AN112" s="200"/>
      <c r="AO112" s="166"/>
      <c r="AP112" s="130"/>
    </row>
    <row r="113" spans="3:45" ht="49.2" customHeight="1" thickBot="1" x14ac:dyDescent="0.35">
      <c r="C113" s="442" t="s">
        <v>100</v>
      </c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213"/>
      <c r="AF113" s="214">
        <v>500</v>
      </c>
      <c r="AG113" s="66"/>
      <c r="AH113" s="66"/>
      <c r="AI113" s="66"/>
      <c r="AJ113" s="66"/>
      <c r="AK113" s="66"/>
      <c r="AL113" s="66"/>
      <c r="AM113" s="196" t="s">
        <v>101</v>
      </c>
      <c r="AN113" s="197"/>
      <c r="AO113" s="166"/>
      <c r="AP113" s="130"/>
    </row>
    <row r="114" spans="3:45" ht="50.4" customHeight="1" thickBot="1" x14ac:dyDescent="0.35">
      <c r="C114" s="327" t="s">
        <v>123</v>
      </c>
      <c r="D114" s="328"/>
      <c r="E114" s="328"/>
      <c r="F114" s="328"/>
      <c r="G114" s="328"/>
      <c r="H114" s="328"/>
      <c r="I114" s="328"/>
      <c r="J114" s="328"/>
      <c r="K114" s="328"/>
      <c r="L114" s="328"/>
      <c r="M114" s="328"/>
      <c r="N114" s="328"/>
      <c r="O114" s="328"/>
      <c r="P114" s="328"/>
      <c r="Q114" s="328"/>
      <c r="R114" s="328"/>
      <c r="S114" s="328"/>
      <c r="T114" s="328"/>
      <c r="U114" s="328"/>
      <c r="V114" s="328"/>
      <c r="W114" s="328"/>
      <c r="X114" s="328"/>
      <c r="Y114" s="328"/>
      <c r="Z114" s="328"/>
      <c r="AA114" s="328"/>
      <c r="AB114" s="328"/>
      <c r="AC114" s="328"/>
      <c r="AD114" s="329"/>
      <c r="AE114" s="248"/>
      <c r="AF114" s="249">
        <v>156</v>
      </c>
      <c r="AG114" s="66"/>
      <c r="AH114" s="66"/>
      <c r="AI114" s="66"/>
      <c r="AJ114" s="66"/>
      <c r="AK114" s="66"/>
      <c r="AL114" s="66"/>
      <c r="AM114" s="245"/>
      <c r="AN114" s="247"/>
      <c r="AO114" s="166"/>
      <c r="AP114" s="130"/>
      <c r="AS114" s="246" t="s">
        <v>94</v>
      </c>
    </row>
    <row r="115" spans="3:45" ht="49.2" customHeight="1" thickBot="1" x14ac:dyDescent="0.35">
      <c r="C115" s="314" t="s">
        <v>103</v>
      </c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202"/>
      <c r="AF115" s="162">
        <v>665.16</v>
      </c>
      <c r="AG115" s="66"/>
      <c r="AH115" s="66"/>
      <c r="AI115" s="66"/>
      <c r="AJ115" s="66"/>
      <c r="AK115" s="66"/>
      <c r="AL115" s="66"/>
      <c r="AM115" s="254" t="s">
        <v>104</v>
      </c>
      <c r="AN115" s="255"/>
      <c r="AO115" s="166"/>
      <c r="AP115" s="130"/>
    </row>
    <row r="116" spans="3:45" ht="49.2" hidden="1" customHeight="1" thickBot="1" x14ac:dyDescent="0.35">
      <c r="C116" s="316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6"/>
      <c r="AF116" s="208"/>
      <c r="AG116" s="66"/>
      <c r="AH116" s="66"/>
      <c r="AI116" s="66"/>
      <c r="AJ116" s="66"/>
      <c r="AK116" s="66"/>
      <c r="AL116" s="66"/>
      <c r="AM116" s="196"/>
      <c r="AN116" s="205"/>
      <c r="AO116" s="166"/>
      <c r="AP116" s="130"/>
    </row>
    <row r="117" spans="3:45" ht="42" customHeight="1" thickBot="1" x14ac:dyDescent="0.45">
      <c r="C117" s="372" t="s">
        <v>52</v>
      </c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4"/>
      <c r="AE117" s="202"/>
      <c r="AF117" s="253">
        <f>AF6+AF73+AF108</f>
        <v>2121357.42</v>
      </c>
      <c r="AG117" s="95">
        <f t="shared" ref="AG117:AL117" si="8">AG6+AG73</f>
        <v>0</v>
      </c>
      <c r="AH117" s="85">
        <f t="shared" si="8"/>
        <v>0</v>
      </c>
      <c r="AI117" s="85">
        <f t="shared" si="8"/>
        <v>0</v>
      </c>
      <c r="AJ117" s="85">
        <f t="shared" si="8"/>
        <v>40769</v>
      </c>
      <c r="AK117" s="85">
        <f t="shared" si="8"/>
        <v>575978</v>
      </c>
      <c r="AL117" s="101">
        <f t="shared" si="8"/>
        <v>0</v>
      </c>
      <c r="AM117" s="157"/>
      <c r="AN117" s="157"/>
      <c r="AO117" s="157"/>
    </row>
    <row r="118" spans="3:45" ht="58.95" customHeight="1" x14ac:dyDescent="0.25"/>
    <row r="119" spans="3:45" s="1" customFormat="1" ht="61.5" customHeight="1" x14ac:dyDescent="0.25">
      <c r="C119" s="302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6"/>
      <c r="AF119" s="172"/>
      <c r="AG119" s="66"/>
      <c r="AH119" s="66"/>
      <c r="AI119" s="66"/>
      <c r="AJ119" s="66"/>
      <c r="AK119" s="66"/>
      <c r="AL119" s="66"/>
      <c r="AM119" s="165"/>
      <c r="AN119" s="166"/>
    </row>
    <row r="120" spans="3:45" ht="138.75" customHeight="1" x14ac:dyDescent="0.25">
      <c r="C120" s="379" t="s">
        <v>40</v>
      </c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6"/>
      <c r="Y120" s="366"/>
      <c r="Z120" s="366"/>
      <c r="AA120" s="366"/>
      <c r="AB120" s="366"/>
      <c r="AC120" s="366"/>
      <c r="AD120" s="366"/>
      <c r="AE120" s="7"/>
      <c r="AF120" s="15"/>
    </row>
    <row r="121" spans="3:45" ht="73.5" customHeight="1" x14ac:dyDescent="0.6">
      <c r="C121" s="360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  <c r="S121" s="359"/>
      <c r="T121" s="359"/>
      <c r="U121" s="359"/>
      <c r="V121" s="359"/>
      <c r="W121" s="359"/>
      <c r="X121" s="359"/>
      <c r="Y121" s="359"/>
      <c r="Z121" s="359"/>
      <c r="AA121" s="359"/>
      <c r="AB121" s="359"/>
      <c r="AC121" s="359"/>
      <c r="AD121" s="359"/>
      <c r="AE121" s="7"/>
      <c r="AF121" s="16"/>
    </row>
    <row r="122" spans="3:45" ht="208.5" customHeight="1" x14ac:dyDescent="0.6">
      <c r="C122" s="350"/>
      <c r="D122" s="366"/>
      <c r="E122" s="366"/>
      <c r="F122" s="366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/>
      <c r="AA122" s="366"/>
      <c r="AB122" s="366"/>
      <c r="AC122" s="366"/>
      <c r="AD122" s="366"/>
      <c r="AE122" s="8"/>
      <c r="AF122" s="13"/>
    </row>
    <row r="123" spans="3:45" ht="84" customHeight="1" x14ac:dyDescent="0.6">
      <c r="C123" s="10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8"/>
      <c r="AF123" s="13"/>
    </row>
    <row r="124" spans="3:45" ht="108.75" customHeight="1" x14ac:dyDescent="0.25">
      <c r="C124" s="356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6"/>
      <c r="AF124" s="15"/>
    </row>
    <row r="125" spans="3:45" ht="151.5" hidden="1" customHeight="1" x14ac:dyDescent="0.6">
      <c r="C125" s="360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6"/>
      <c r="AF125" s="14"/>
    </row>
    <row r="126" spans="3:45" ht="46.5" hidden="1" customHeight="1" x14ac:dyDescent="0.25">
      <c r="C126" s="354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  <c r="AA126" s="355"/>
      <c r="AB126" s="355"/>
      <c r="AC126" s="355"/>
      <c r="AD126" s="355"/>
      <c r="AE126" s="11"/>
      <c r="AF126" s="13"/>
    </row>
    <row r="127" spans="3:45" ht="121.5" hidden="1" customHeight="1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14"/>
    </row>
    <row r="128" spans="3:45" ht="119.25" hidden="1" customHeight="1" thickBot="1" x14ac:dyDescent="0.3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14"/>
    </row>
    <row r="129" spans="3:32" ht="193.5" customHeight="1" x14ac:dyDescent="0.2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14"/>
    </row>
    <row r="130" spans="3:32" ht="53.25" customHeight="1" x14ac:dyDescent="0.2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14"/>
    </row>
    <row r="131" spans="3:32" ht="126.75" customHeight="1" x14ac:dyDescent="0.7">
      <c r="C131" s="352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9"/>
      <c r="AF131" s="12"/>
    </row>
    <row r="132" spans="3:32" ht="68.25" customHeight="1" x14ac:dyDescent="0.6">
      <c r="C132" s="358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1"/>
      <c r="AC132" s="361"/>
      <c r="AD132" s="361"/>
      <c r="AE132" s="6"/>
      <c r="AF132" s="17"/>
    </row>
    <row r="133" spans="3:32" ht="80.25" customHeight="1" x14ac:dyDescent="0.6">
      <c r="C133" s="348"/>
      <c r="D133" s="351"/>
      <c r="E133" s="351"/>
      <c r="F133" s="351"/>
      <c r="G133" s="351"/>
      <c r="H133" s="351"/>
      <c r="I133" s="351"/>
      <c r="J133" s="351"/>
      <c r="K133" s="351"/>
      <c r="L133" s="351"/>
      <c r="M133" s="351"/>
      <c r="N133" s="351"/>
      <c r="O133" s="351"/>
      <c r="P133" s="351"/>
      <c r="Q133" s="351"/>
      <c r="R133" s="351"/>
      <c r="S133" s="351"/>
      <c r="T133" s="351"/>
      <c r="U133" s="351"/>
      <c r="V133" s="351"/>
      <c r="W133" s="351"/>
      <c r="X133" s="351"/>
      <c r="Y133" s="351"/>
      <c r="Z133" s="351"/>
      <c r="AA133" s="351"/>
      <c r="AB133" s="351"/>
      <c r="AC133" s="351"/>
      <c r="AD133" s="351"/>
      <c r="AE133" s="6"/>
      <c r="AF133" s="15"/>
    </row>
    <row r="134" spans="3:32" ht="158.25" customHeight="1" x14ac:dyDescent="0.6">
      <c r="C134" s="350"/>
      <c r="D134" s="351"/>
      <c r="E134" s="351"/>
      <c r="F134" s="351"/>
      <c r="G134" s="351"/>
      <c r="H134" s="351"/>
      <c r="I134" s="351"/>
      <c r="J134" s="351"/>
      <c r="K134" s="351"/>
      <c r="L134" s="351"/>
      <c r="M134" s="351"/>
      <c r="N134" s="351"/>
      <c r="O134" s="351"/>
      <c r="P134" s="351"/>
      <c r="Q134" s="351"/>
      <c r="R134" s="351"/>
      <c r="S134" s="351"/>
      <c r="T134" s="351"/>
      <c r="U134" s="351"/>
      <c r="V134" s="351"/>
      <c r="W134" s="351"/>
      <c r="X134" s="351"/>
      <c r="Y134" s="351"/>
      <c r="Z134" s="351"/>
      <c r="AA134" s="351"/>
      <c r="AB134" s="351"/>
      <c r="AC134" s="351"/>
      <c r="AD134" s="351"/>
      <c r="AE134" s="6"/>
      <c r="AF134" s="15"/>
    </row>
    <row r="135" spans="3:32" ht="150.75" customHeight="1" x14ac:dyDescent="0.6">
      <c r="C135" s="350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351"/>
      <c r="R135" s="351"/>
      <c r="S135" s="351"/>
      <c r="T135" s="351"/>
      <c r="U135" s="351"/>
      <c r="V135" s="351"/>
      <c r="W135" s="351"/>
      <c r="X135" s="351"/>
      <c r="Y135" s="351"/>
      <c r="Z135" s="351"/>
      <c r="AA135" s="351"/>
      <c r="AB135" s="351"/>
      <c r="AC135" s="351"/>
      <c r="AD135" s="351"/>
      <c r="AE135" s="6"/>
      <c r="AF135" s="15"/>
    </row>
    <row r="136" spans="3:32" ht="150.75" customHeight="1" x14ac:dyDescent="0.6">
      <c r="C136" s="350"/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1"/>
      <c r="R136" s="351"/>
      <c r="S136" s="351"/>
      <c r="T136" s="351"/>
      <c r="U136" s="351"/>
      <c r="V136" s="351"/>
      <c r="W136" s="351"/>
      <c r="X136" s="351"/>
      <c r="Y136" s="351"/>
      <c r="Z136" s="351"/>
      <c r="AA136" s="351"/>
      <c r="AB136" s="351"/>
      <c r="AC136" s="351"/>
      <c r="AD136" s="351"/>
      <c r="AE136" s="6"/>
      <c r="AF136" s="15"/>
    </row>
    <row r="137" spans="3:32" ht="52.5" customHeight="1" x14ac:dyDescent="0.6">
      <c r="C137" s="350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Q137" s="351"/>
      <c r="R137" s="351"/>
      <c r="S137" s="351"/>
      <c r="T137" s="351"/>
      <c r="U137" s="351"/>
      <c r="V137" s="351"/>
      <c r="W137" s="351"/>
      <c r="X137" s="351"/>
      <c r="Y137" s="351"/>
      <c r="Z137" s="351"/>
      <c r="AA137" s="351"/>
      <c r="AB137" s="351"/>
      <c r="AC137" s="351"/>
      <c r="AD137" s="351"/>
      <c r="AE137" s="6"/>
      <c r="AF137" s="15"/>
    </row>
    <row r="138" spans="3:32" ht="60" customHeight="1" x14ac:dyDescent="0.6">
      <c r="C138" s="350"/>
      <c r="D138" s="35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1"/>
      <c r="U138" s="351"/>
      <c r="V138" s="351"/>
      <c r="W138" s="351"/>
      <c r="X138" s="351"/>
      <c r="Y138" s="351"/>
      <c r="Z138" s="351"/>
      <c r="AA138" s="351"/>
      <c r="AB138" s="351"/>
      <c r="AC138" s="351"/>
      <c r="AD138" s="351"/>
      <c r="AE138" s="6"/>
      <c r="AF138" s="15"/>
    </row>
    <row r="139" spans="3:32" ht="57.75" customHeight="1" x14ac:dyDescent="0.6">
      <c r="C139" s="358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359"/>
      <c r="W139" s="359"/>
      <c r="X139" s="359"/>
      <c r="Y139" s="359"/>
      <c r="Z139" s="359"/>
      <c r="AA139" s="359"/>
      <c r="AB139" s="359"/>
      <c r="AC139" s="359"/>
      <c r="AD139" s="359"/>
      <c r="AE139" s="6"/>
      <c r="AF139" s="15"/>
    </row>
    <row r="140" spans="3:32" ht="80.25" customHeight="1" x14ac:dyDescent="0.6">
      <c r="C140" s="365"/>
      <c r="D140" s="351"/>
      <c r="E140" s="351"/>
      <c r="F140" s="351"/>
      <c r="G140" s="351"/>
      <c r="H140" s="351"/>
      <c r="I140" s="351"/>
      <c r="J140" s="351"/>
      <c r="K140" s="351"/>
      <c r="L140" s="351"/>
      <c r="M140" s="351"/>
      <c r="N140" s="351"/>
      <c r="O140" s="351"/>
      <c r="P140" s="351"/>
      <c r="Q140" s="351"/>
      <c r="R140" s="351"/>
      <c r="S140" s="351"/>
      <c r="T140" s="351"/>
      <c r="U140" s="351"/>
      <c r="V140" s="351"/>
      <c r="W140" s="351"/>
      <c r="X140" s="351"/>
      <c r="Y140" s="351"/>
      <c r="Z140" s="351"/>
      <c r="AA140" s="351"/>
      <c r="AB140" s="351"/>
      <c r="AC140" s="351"/>
      <c r="AD140" s="351"/>
      <c r="AE140" s="6"/>
      <c r="AF140" s="18"/>
    </row>
    <row r="141" spans="3:32" ht="170.25" customHeight="1" x14ac:dyDescent="0.6">
      <c r="C141" s="365"/>
      <c r="D141" s="351"/>
      <c r="E141" s="351"/>
      <c r="F141" s="351"/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  <c r="T141" s="351"/>
      <c r="U141" s="351"/>
      <c r="V141" s="351"/>
      <c r="W141" s="351"/>
      <c r="X141" s="351"/>
      <c r="Y141" s="351"/>
      <c r="Z141" s="351"/>
      <c r="AA141" s="351"/>
      <c r="AB141" s="351"/>
      <c r="AC141" s="351"/>
      <c r="AD141" s="351"/>
      <c r="AE141" s="6"/>
      <c r="AF141" s="18"/>
    </row>
    <row r="142" spans="3:32" ht="77.25" customHeight="1" x14ac:dyDescent="0.6">
      <c r="C142" s="350"/>
      <c r="D142" s="351"/>
      <c r="E142" s="351"/>
      <c r="F142" s="351"/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  <c r="T142" s="351"/>
      <c r="U142" s="351"/>
      <c r="V142" s="351"/>
      <c r="W142" s="351"/>
      <c r="X142" s="351"/>
      <c r="Y142" s="351"/>
      <c r="Z142" s="351"/>
      <c r="AA142" s="351"/>
      <c r="AB142" s="351"/>
      <c r="AC142" s="351"/>
      <c r="AD142" s="351"/>
      <c r="AE142" s="6"/>
      <c r="AF142" s="15"/>
    </row>
    <row r="143" spans="3:32" ht="101.25" customHeight="1" x14ac:dyDescent="0.6">
      <c r="C143" s="350"/>
      <c r="D143" s="351"/>
      <c r="E143" s="351"/>
      <c r="F143" s="351"/>
      <c r="G143" s="351"/>
      <c r="H143" s="351"/>
      <c r="I143" s="351"/>
      <c r="J143" s="351"/>
      <c r="K143" s="351"/>
      <c r="L143" s="351"/>
      <c r="M143" s="351"/>
      <c r="N143" s="351"/>
      <c r="O143" s="351"/>
      <c r="P143" s="351"/>
      <c r="Q143" s="351"/>
      <c r="R143" s="351"/>
      <c r="S143" s="351"/>
      <c r="T143" s="351"/>
      <c r="U143" s="351"/>
      <c r="V143" s="351"/>
      <c r="W143" s="351"/>
      <c r="X143" s="351"/>
      <c r="Y143" s="351"/>
      <c r="Z143" s="351"/>
      <c r="AA143" s="351"/>
      <c r="AB143" s="351"/>
      <c r="AC143" s="351"/>
      <c r="AD143" s="351"/>
      <c r="AE143" s="6"/>
      <c r="AF143" s="15"/>
    </row>
    <row r="144" spans="3:32" ht="86.25" customHeight="1" x14ac:dyDescent="0.25">
      <c r="C144" s="364"/>
      <c r="D144" s="364"/>
      <c r="E144" s="364"/>
      <c r="F144" s="364"/>
      <c r="G144" s="364"/>
      <c r="H144" s="364"/>
      <c r="I144" s="364"/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364"/>
      <c r="U144" s="364"/>
      <c r="V144" s="364"/>
      <c r="W144" s="364"/>
      <c r="X144" s="364"/>
      <c r="Y144" s="364"/>
      <c r="Z144" s="364"/>
      <c r="AA144" s="364"/>
      <c r="AB144" s="364"/>
      <c r="AC144" s="364"/>
      <c r="AD144" s="364"/>
      <c r="AE144" s="6"/>
      <c r="AF144" s="15"/>
    </row>
    <row r="145" spans="3:32" ht="87.75" customHeight="1" x14ac:dyDescent="0.25">
      <c r="C145" s="362"/>
      <c r="D145" s="363"/>
      <c r="E145" s="363"/>
      <c r="F145" s="363"/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63"/>
      <c r="R145" s="363"/>
      <c r="S145" s="363"/>
      <c r="T145" s="363"/>
      <c r="U145" s="363"/>
      <c r="V145" s="363"/>
      <c r="W145" s="363"/>
      <c r="X145" s="363"/>
      <c r="Y145" s="363"/>
      <c r="Z145" s="363"/>
      <c r="AA145" s="363"/>
      <c r="AB145" s="363"/>
      <c r="AC145" s="363"/>
      <c r="AD145" s="363"/>
      <c r="AE145" s="6"/>
      <c r="AF145" s="15"/>
    </row>
    <row r="146" spans="3:32" ht="138.6" customHeight="1" x14ac:dyDescent="0.25">
      <c r="C146" s="362"/>
      <c r="D146" s="363"/>
      <c r="E146" s="363"/>
      <c r="F146" s="363"/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63"/>
      <c r="R146" s="363"/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6"/>
      <c r="AF146" s="15"/>
    </row>
    <row r="147" spans="3:32" ht="126.6" customHeight="1" x14ac:dyDescent="0.5">
      <c r="C147" s="362"/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63"/>
      <c r="R147" s="363"/>
      <c r="S147" s="363"/>
      <c r="T147" s="363"/>
      <c r="U147" s="363"/>
      <c r="V147" s="363"/>
      <c r="W147" s="363"/>
      <c r="X147" s="363"/>
      <c r="Y147" s="363"/>
      <c r="Z147" s="363"/>
      <c r="AA147" s="363"/>
      <c r="AB147" s="363"/>
      <c r="AC147" s="363"/>
      <c r="AD147" s="363"/>
      <c r="AE147" s="4"/>
      <c r="AF147" s="15"/>
    </row>
    <row r="148" spans="3:32" ht="136.19999999999999" customHeight="1" x14ac:dyDescent="0.25">
      <c r="C148" s="362"/>
      <c r="D148" s="363"/>
      <c r="E148" s="363"/>
      <c r="F148" s="363"/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63"/>
      <c r="R148" s="363"/>
      <c r="S148" s="363"/>
      <c r="T148" s="363"/>
      <c r="U148" s="363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6"/>
      <c r="AF148" s="19"/>
    </row>
    <row r="149" spans="3:32" ht="37.799999999999997" x14ac:dyDescent="0.25">
      <c r="C149" s="362"/>
      <c r="D149" s="363"/>
      <c r="E149" s="363"/>
      <c r="F149" s="363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63"/>
      <c r="R149" s="363"/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63"/>
      <c r="AD149" s="363"/>
      <c r="AE149" s="6"/>
      <c r="AF149" s="13"/>
    </row>
    <row r="150" spans="3:32" ht="37.799999999999997" x14ac:dyDescent="0.25">
      <c r="C150" s="348"/>
      <c r="D150" s="349"/>
      <c r="E150" s="349"/>
      <c r="F150" s="349"/>
      <c r="G150" s="349"/>
      <c r="H150" s="349"/>
      <c r="I150" s="349"/>
      <c r="J150" s="349"/>
      <c r="K150" s="349"/>
      <c r="L150" s="349"/>
      <c r="M150" s="349"/>
      <c r="N150" s="349"/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1"/>
      <c r="AF150" s="20"/>
    </row>
    <row r="151" spans="3:32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0"/>
    </row>
    <row r="152" spans="3:32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0"/>
    </row>
    <row r="153" spans="3:32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0"/>
    </row>
    <row r="154" spans="3:32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0"/>
    </row>
    <row r="155" spans="3:32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0"/>
    </row>
    <row r="156" spans="3:32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0"/>
    </row>
    <row r="165" spans="32:32" ht="60.6" x14ac:dyDescent="1">
      <c r="AF165" s="22"/>
    </row>
  </sheetData>
  <mergeCells count="174">
    <mergeCell ref="AM115:AN115"/>
    <mergeCell ref="AN70:AO70"/>
    <mergeCell ref="AN67:AO67"/>
    <mergeCell ref="AN66:AO66"/>
    <mergeCell ref="AN65:AO65"/>
    <mergeCell ref="AN64:AO64"/>
    <mergeCell ref="AN32:AO32"/>
    <mergeCell ref="C113:AD113"/>
    <mergeCell ref="C70:AD70"/>
    <mergeCell ref="C65:AD65"/>
    <mergeCell ref="Z69:AD69"/>
    <mergeCell ref="C42:AD42"/>
    <mergeCell ref="C54:AD54"/>
    <mergeCell ref="C108:AD108"/>
    <mergeCell ref="C109:AD109"/>
    <mergeCell ref="C110:AD110"/>
    <mergeCell ref="C52:AD52"/>
    <mergeCell ref="C63:AD63"/>
    <mergeCell ref="AO106:AQ106"/>
    <mergeCell ref="AP86:AR86"/>
    <mergeCell ref="AM107:AN107"/>
    <mergeCell ref="AO107:AQ107"/>
    <mergeCell ref="AM108:AN108"/>
    <mergeCell ref="C105:AD105"/>
    <mergeCell ref="Z16:AD16"/>
    <mergeCell ref="AA14:AD14"/>
    <mergeCell ref="Z15:AD15"/>
    <mergeCell ref="AA13:AD13"/>
    <mergeCell ref="C28:AD28"/>
    <mergeCell ref="AA37:AD37"/>
    <mergeCell ref="C35:AD35"/>
    <mergeCell ref="C45:AD45"/>
    <mergeCell ref="C47:AD47"/>
    <mergeCell ref="C46:AD46"/>
    <mergeCell ref="Z31:AD31"/>
    <mergeCell ref="C22:AD22"/>
    <mergeCell ref="AA39:AD39"/>
    <mergeCell ref="C34:AD34"/>
    <mergeCell ref="AA40:AD40"/>
    <mergeCell ref="Z41:AD41"/>
    <mergeCell ref="AA12:AD12"/>
    <mergeCell ref="C19:AD19"/>
    <mergeCell ref="Z26:AD26"/>
    <mergeCell ref="Z36:AD36"/>
    <mergeCell ref="C67:AD67"/>
    <mergeCell ref="C60:AD60"/>
    <mergeCell ref="AD2:AF2"/>
    <mergeCell ref="Z17:AD17"/>
    <mergeCell ref="Z30:AD30"/>
    <mergeCell ref="Z32:AD32"/>
    <mergeCell ref="AA38:AD38"/>
    <mergeCell ref="C50:AD50"/>
    <mergeCell ref="C29:AD29"/>
    <mergeCell ref="C25:AD25"/>
    <mergeCell ref="C43:AD43"/>
    <mergeCell ref="C20:AD20"/>
    <mergeCell ref="Z27:AD27"/>
    <mergeCell ref="C24:AD24"/>
    <mergeCell ref="C21:AD21"/>
    <mergeCell ref="C33:AD33"/>
    <mergeCell ref="Z18:AD18"/>
    <mergeCell ref="C48:AD48"/>
    <mergeCell ref="C23:AD23"/>
    <mergeCell ref="C49:AD49"/>
    <mergeCell ref="C122:AD122"/>
    <mergeCell ref="C73:AD73"/>
    <mergeCell ref="C75:AD75"/>
    <mergeCell ref="C117:AD117"/>
    <mergeCell ref="C61:AD61"/>
    <mergeCell ref="C62:AD62"/>
    <mergeCell ref="C76:AD76"/>
    <mergeCell ref="C77:AD77"/>
    <mergeCell ref="C51:AD51"/>
    <mergeCell ref="C79:AD79"/>
    <mergeCell ref="C80:AD80"/>
    <mergeCell ref="C81:AD81"/>
    <mergeCell ref="C82:AD82"/>
    <mergeCell ref="C83:AD83"/>
    <mergeCell ref="C84:AD84"/>
    <mergeCell ref="C120:AD120"/>
    <mergeCell ref="C121:AD121"/>
    <mergeCell ref="C95:AD95"/>
    <mergeCell ref="C74:AD74"/>
    <mergeCell ref="C85:AD85"/>
    <mergeCell ref="C57:AD57"/>
    <mergeCell ref="C53:AD53"/>
    <mergeCell ref="C97:AD97"/>
    <mergeCell ref="C98:AD98"/>
    <mergeCell ref="C150:AD150"/>
    <mergeCell ref="C137:AD137"/>
    <mergeCell ref="C131:AD131"/>
    <mergeCell ref="C126:AD126"/>
    <mergeCell ref="C124:AD124"/>
    <mergeCell ref="C139:AD139"/>
    <mergeCell ref="C138:AD138"/>
    <mergeCell ref="C125:AD125"/>
    <mergeCell ref="C136:AD136"/>
    <mergeCell ref="C133:AD133"/>
    <mergeCell ref="C135:AD135"/>
    <mergeCell ref="C132:AD132"/>
    <mergeCell ref="C134:AD134"/>
    <mergeCell ref="C147:AD147"/>
    <mergeCell ref="C148:AD148"/>
    <mergeCell ref="C145:AD145"/>
    <mergeCell ref="C142:AD142"/>
    <mergeCell ref="C144:AD144"/>
    <mergeCell ref="C149:AD149"/>
    <mergeCell ref="C146:AD146"/>
    <mergeCell ref="C143:AD143"/>
    <mergeCell ref="C141:AD141"/>
    <mergeCell ref="C140:AD140"/>
    <mergeCell ref="C5:AD5"/>
    <mergeCell ref="C8:AD8"/>
    <mergeCell ref="AD3:AF3"/>
    <mergeCell ref="C10:AD10"/>
    <mergeCell ref="C7:AD7"/>
    <mergeCell ref="Z11:AD11"/>
    <mergeCell ref="C9:AD9"/>
    <mergeCell ref="C6:AD6"/>
    <mergeCell ref="C4:AF4"/>
    <mergeCell ref="C107:AD107"/>
    <mergeCell ref="C119:AD119"/>
    <mergeCell ref="C87:AD87"/>
    <mergeCell ref="C86:AD86"/>
    <mergeCell ref="C88:AD88"/>
    <mergeCell ref="C89:AD89"/>
    <mergeCell ref="C90:AD90"/>
    <mergeCell ref="C91:AD91"/>
    <mergeCell ref="C92:AD92"/>
    <mergeCell ref="C96:AD96"/>
    <mergeCell ref="C94:AD94"/>
    <mergeCell ref="C111:AD111"/>
    <mergeCell ref="C112:AD112"/>
    <mergeCell ref="C115:AD115"/>
    <mergeCell ref="C116:AD116"/>
    <mergeCell ref="C101:AD101"/>
    <mergeCell ref="C102:AD102"/>
    <mergeCell ref="C103:AD103"/>
    <mergeCell ref="C104:AD104"/>
    <mergeCell ref="C106:AD106"/>
    <mergeCell ref="C114:AD114"/>
    <mergeCell ref="AT18:AX18"/>
    <mergeCell ref="AT66:AV66"/>
    <mergeCell ref="AT72:AV72"/>
    <mergeCell ref="AP87:AR87"/>
    <mergeCell ref="AM106:AN106"/>
    <mergeCell ref="C100:AD100"/>
    <mergeCell ref="C99:AD99"/>
    <mergeCell ref="AM85:AN85"/>
    <mergeCell ref="C66:AD66"/>
    <mergeCell ref="C78:AD78"/>
    <mergeCell ref="C68:AD68"/>
    <mergeCell ref="C44:AD44"/>
    <mergeCell ref="C64:AD64"/>
    <mergeCell ref="C55:AD55"/>
    <mergeCell ref="C56:AD56"/>
    <mergeCell ref="C59:AD59"/>
    <mergeCell ref="C58:AD58"/>
    <mergeCell ref="C71:AD71"/>
    <mergeCell ref="C72:AD72"/>
    <mergeCell ref="AM88:AN88"/>
    <mergeCell ref="C93:AD93"/>
    <mergeCell ref="AM71:AN71"/>
    <mergeCell ref="AN30:AO30"/>
    <mergeCell ref="AN27:AO27"/>
    <mergeCell ref="AN21:AO21"/>
    <mergeCell ref="AN20:AO20"/>
    <mergeCell ref="AT88:AV88"/>
    <mergeCell ref="AT94:AU95"/>
    <mergeCell ref="AW64:AZ64"/>
    <mergeCell ref="AT64:AV64"/>
    <mergeCell ref="AP85:AR85"/>
    <mergeCell ref="AP88:AR88"/>
    <mergeCell ref="AT90:AV90"/>
  </mergeCells>
  <phoneticPr fontId="0" type="noConversion"/>
  <pageMargins left="0.43307086614173229" right="0.19685039370078741" top="0.74803149606299213" bottom="0.74803149606299213" header="0.31496062992125984" footer="0.31496062992125984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Трансферты 2017</vt:lpstr>
      <vt:lpstr>'Трансферты 2017'!Область_печати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Монахова Лариса Анатольевна</cp:lastModifiedBy>
  <cp:lastPrinted>2019-06-20T11:24:05Z</cp:lastPrinted>
  <dcterms:created xsi:type="dcterms:W3CDTF">2005-09-14T12:04:44Z</dcterms:created>
  <dcterms:modified xsi:type="dcterms:W3CDTF">2019-09-19T13:57:26Z</dcterms:modified>
</cp:coreProperties>
</file>